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SM TRADE\2025\May\"/>
    </mc:Choice>
  </mc:AlternateContent>
  <xr:revisionPtr revIDLastSave="0" documentId="13_ncr:1_{CDAB06A9-60AA-4C2F-8045-0E5C89EEEBC6}" xr6:coauthVersionLast="36" xr6:coauthVersionMax="36" xr10:uidLastSave="{00000000-0000-0000-0000-000000000000}"/>
  <bookViews>
    <workbookView xWindow="0" yWindow="0" windowWidth="23040" windowHeight="10380" tabRatio="690" xr2:uid="{00000000-000D-0000-FFFF-FFFF00000000}"/>
  </bookViews>
  <sheets>
    <sheet name="Appendix i" sheetId="2" r:id="rId1"/>
    <sheet name="Appendix ii-iii" sheetId="7" r:id="rId2"/>
    <sheet name="Appendix iv" sheetId="6" r:id="rId3"/>
    <sheet name="Appendix v" sheetId="8" r:id="rId4"/>
    <sheet name="Appendix vi" sheetId="5" r:id="rId5"/>
  </sheets>
  <definedNames>
    <definedName name="_xlnm._FilterDatabase" localSheetId="2" hidden="1">'Appendix iv'!#REF!</definedName>
    <definedName name="_xlnm._FilterDatabase" localSheetId="3" hidden="1">'Appendix v'!#REF!</definedName>
    <definedName name="_xlnm.Print_Area" localSheetId="0">'Appendix i'!$A$1:$L$83</definedName>
    <definedName name="_xlnm.Print_Area" localSheetId="1">'Appendix ii-iii'!$A$1:$L$77</definedName>
    <definedName name="_xlnm.Print_Area" localSheetId="2">'Appendix iv'!$A$1:$L$46</definedName>
    <definedName name="_xlnm.Print_Area" localSheetId="3">'Appendix v'!$A$1:$L$46</definedName>
    <definedName name="_xlnm.Print_Area" localSheetId="4">'Appendix vi'!$A$1:$L$37</definedName>
    <definedName name="_xlnm.Print_Titles" localSheetId="0">'Appendix i'!$1:$6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8" l="1"/>
  <c r="K5" i="8"/>
  <c r="L46" i="8" s="1"/>
  <c r="C7" i="8"/>
  <c r="C5" i="8" s="1"/>
  <c r="D7" i="8"/>
  <c r="D5" i="8" s="1"/>
  <c r="E7" i="8"/>
  <c r="F10" i="8" s="1"/>
  <c r="G7" i="8"/>
  <c r="H7" i="8"/>
  <c r="J7" i="8"/>
  <c r="K7" i="8"/>
  <c r="G8" i="8"/>
  <c r="H8" i="8"/>
  <c r="L8" i="8"/>
  <c r="G9" i="8"/>
  <c r="H9" i="8"/>
  <c r="L9" i="8"/>
  <c r="G10" i="8"/>
  <c r="H10" i="8"/>
  <c r="L10" i="8"/>
  <c r="G11" i="8"/>
  <c r="H11" i="8"/>
  <c r="L11" i="8"/>
  <c r="G12" i="8"/>
  <c r="H12" i="8"/>
  <c r="L12" i="8"/>
  <c r="F13" i="8"/>
  <c r="G13" i="8"/>
  <c r="H13" i="8"/>
  <c r="L13" i="8"/>
  <c r="G14" i="8"/>
  <c r="H14" i="8"/>
  <c r="L14" i="8"/>
  <c r="G15" i="8"/>
  <c r="H15" i="8"/>
  <c r="L15" i="8"/>
  <c r="G16" i="8"/>
  <c r="H16" i="8"/>
  <c r="L16" i="8"/>
  <c r="G17" i="8"/>
  <c r="H17" i="8"/>
  <c r="L17" i="8"/>
  <c r="G18" i="8"/>
  <c r="H18" i="8"/>
  <c r="L18" i="8"/>
  <c r="F19" i="8"/>
  <c r="G19" i="8"/>
  <c r="H19" i="8"/>
  <c r="L19" i="8"/>
  <c r="G20" i="8"/>
  <c r="H20" i="8"/>
  <c r="L20" i="8"/>
  <c r="G21" i="8"/>
  <c r="H21" i="8"/>
  <c r="L21" i="8"/>
  <c r="G22" i="8"/>
  <c r="H22" i="8"/>
  <c r="L22" i="8"/>
  <c r="G23" i="8"/>
  <c r="H23" i="8"/>
  <c r="L23" i="8"/>
  <c r="G24" i="8"/>
  <c r="H24" i="8"/>
  <c r="L24" i="8"/>
  <c r="F25" i="8"/>
  <c r="G25" i="8"/>
  <c r="H25" i="8"/>
  <c r="L25" i="8"/>
  <c r="G26" i="8"/>
  <c r="H26" i="8"/>
  <c r="L26" i="8"/>
  <c r="C28" i="8"/>
  <c r="D28" i="8"/>
  <c r="E28" i="8"/>
  <c r="G28" i="8" s="1"/>
  <c r="H28" i="8" s="1"/>
  <c r="J28" i="8"/>
  <c r="K28" i="8"/>
  <c r="L33" i="8" s="1"/>
  <c r="G29" i="8"/>
  <c r="H29" i="8"/>
  <c r="L29" i="8"/>
  <c r="F30" i="8"/>
  <c r="G30" i="8"/>
  <c r="H30" i="8"/>
  <c r="L30" i="8"/>
  <c r="G31" i="8"/>
  <c r="H31" i="8"/>
  <c r="L31" i="8"/>
  <c r="G32" i="8"/>
  <c r="H32" i="8"/>
  <c r="L32" i="8"/>
  <c r="G33" i="8"/>
  <c r="H33" i="8"/>
  <c r="G34" i="8"/>
  <c r="H34" i="8"/>
  <c r="L34" i="8"/>
  <c r="G35" i="8"/>
  <c r="H35" i="8"/>
  <c r="L35" i="8"/>
  <c r="C37" i="8"/>
  <c r="D37" i="8"/>
  <c r="E37" i="8"/>
  <c r="F40" i="8" s="1"/>
  <c r="J37" i="8"/>
  <c r="K37" i="8"/>
  <c r="L39" i="8" s="1"/>
  <c r="G38" i="8"/>
  <c r="H38" i="8"/>
  <c r="L38" i="8"/>
  <c r="G39" i="8"/>
  <c r="H39" i="8" s="1"/>
  <c r="G40" i="8"/>
  <c r="H40" i="8"/>
  <c r="L40" i="8"/>
  <c r="G41" i="8"/>
  <c r="H41" i="8"/>
  <c r="L41" i="8"/>
  <c r="G42" i="8"/>
  <c r="H42" i="8"/>
  <c r="G43" i="8"/>
  <c r="H43" i="8"/>
  <c r="L43" i="8"/>
  <c r="G44" i="8"/>
  <c r="H44" i="8"/>
  <c r="L44" i="8"/>
  <c r="G46" i="8"/>
  <c r="H46" i="8" s="1"/>
  <c r="G5" i="6"/>
  <c r="H5" i="6"/>
  <c r="C7" i="6"/>
  <c r="D7" i="6"/>
  <c r="E7" i="6"/>
  <c r="F11" i="6" s="1"/>
  <c r="F7" i="6"/>
  <c r="G7" i="6"/>
  <c r="H7" i="6"/>
  <c r="J7" i="6"/>
  <c r="K7" i="6"/>
  <c r="L10" i="6" s="1"/>
  <c r="L7" i="6"/>
  <c r="G8" i="6"/>
  <c r="H8" i="6"/>
  <c r="G9" i="6"/>
  <c r="H9" i="6"/>
  <c r="F10" i="6"/>
  <c r="G10" i="6"/>
  <c r="H10" i="6"/>
  <c r="G11" i="6"/>
  <c r="H11" i="6"/>
  <c r="G12" i="6"/>
  <c r="H12" i="6"/>
  <c r="F13" i="6"/>
  <c r="G13" i="6"/>
  <c r="H13" i="6"/>
  <c r="L13" i="6"/>
  <c r="G14" i="6"/>
  <c r="H14" i="6"/>
  <c r="G15" i="6"/>
  <c r="H15" i="6"/>
  <c r="F16" i="6"/>
  <c r="G16" i="6"/>
  <c r="H16" i="6"/>
  <c r="G17" i="6"/>
  <c r="H17" i="6"/>
  <c r="G18" i="6"/>
  <c r="H18" i="6"/>
  <c r="F19" i="6"/>
  <c r="G19" i="6"/>
  <c r="H19" i="6"/>
  <c r="L19" i="6"/>
  <c r="G20" i="6"/>
  <c r="H20" i="6"/>
  <c r="G21" i="6"/>
  <c r="H21" i="6"/>
  <c r="F22" i="6"/>
  <c r="G22" i="6"/>
  <c r="H22" i="6"/>
  <c r="G23" i="6"/>
  <c r="H23" i="6"/>
  <c r="G24" i="6"/>
  <c r="H24" i="6"/>
  <c r="F25" i="6"/>
  <c r="G25" i="6"/>
  <c r="H25" i="6"/>
  <c r="L25" i="6"/>
  <c r="G26" i="6"/>
  <c r="H26" i="6"/>
  <c r="C28" i="6"/>
  <c r="D28" i="6"/>
  <c r="E28" i="6"/>
  <c r="F29" i="6" s="1"/>
  <c r="F28" i="6"/>
  <c r="G28" i="6"/>
  <c r="H28" i="6"/>
  <c r="J28" i="6"/>
  <c r="K28" i="6"/>
  <c r="L28" i="6"/>
  <c r="G29" i="6"/>
  <c r="H29" i="6"/>
  <c r="L29" i="6"/>
  <c r="F30" i="6"/>
  <c r="G30" i="6"/>
  <c r="H30" i="6"/>
  <c r="L30" i="6"/>
  <c r="F31" i="6"/>
  <c r="G31" i="6"/>
  <c r="H31" i="6"/>
  <c r="L31" i="6"/>
  <c r="G32" i="6"/>
  <c r="H32" i="6"/>
  <c r="L32" i="6"/>
  <c r="G33" i="6"/>
  <c r="H33" i="6"/>
  <c r="L33" i="6"/>
  <c r="F34" i="6"/>
  <c r="G34" i="6"/>
  <c r="H34" i="6" s="1"/>
  <c r="L34" i="6"/>
  <c r="G35" i="6"/>
  <c r="H35" i="6"/>
  <c r="L35" i="6"/>
  <c r="C37" i="6"/>
  <c r="D37" i="6"/>
  <c r="E37" i="6"/>
  <c r="F41" i="6" s="1"/>
  <c r="F37" i="6"/>
  <c r="G37" i="6"/>
  <c r="H37" i="6"/>
  <c r="J37" i="6"/>
  <c r="K37" i="6"/>
  <c r="L37" i="6"/>
  <c r="G38" i="6"/>
  <c r="H38" i="6"/>
  <c r="L38" i="6"/>
  <c r="G39" i="6"/>
  <c r="H39" i="6"/>
  <c r="L39" i="6"/>
  <c r="F40" i="6"/>
  <c r="G40" i="6"/>
  <c r="H40" i="6"/>
  <c r="L40" i="6"/>
  <c r="G41" i="6"/>
  <c r="H41" i="6"/>
  <c r="L41" i="6"/>
  <c r="G42" i="6"/>
  <c r="H42" i="6"/>
  <c r="L42" i="6"/>
  <c r="F43" i="6"/>
  <c r="G43" i="6"/>
  <c r="H43" i="6" s="1"/>
  <c r="L43" i="6"/>
  <c r="G44" i="6"/>
  <c r="H44" i="6"/>
  <c r="L44" i="6"/>
  <c r="F46" i="6"/>
  <c r="G46" i="6"/>
  <c r="H46" i="6"/>
  <c r="L46" i="6"/>
  <c r="F5" i="7"/>
  <c r="G5" i="7"/>
  <c r="H5" i="7"/>
  <c r="L5" i="7"/>
  <c r="F7" i="7"/>
  <c r="G7" i="7"/>
  <c r="H7" i="7"/>
  <c r="L7" i="7"/>
  <c r="F8" i="7"/>
  <c r="G8" i="7"/>
  <c r="H8" i="7"/>
  <c r="L8" i="7"/>
  <c r="F9" i="7"/>
  <c r="G9" i="7"/>
  <c r="H9" i="7" s="1"/>
  <c r="L9" i="7"/>
  <c r="F10" i="7"/>
  <c r="G10" i="7"/>
  <c r="H10" i="7"/>
  <c r="L10" i="7"/>
  <c r="F11" i="7"/>
  <c r="G11" i="7"/>
  <c r="H11" i="7"/>
  <c r="L11" i="7"/>
  <c r="F12" i="7"/>
  <c r="G12" i="7"/>
  <c r="H12" i="7"/>
  <c r="L12" i="7"/>
  <c r="F13" i="7"/>
  <c r="G13" i="7"/>
  <c r="H13" i="7"/>
  <c r="L13" i="7"/>
  <c r="F14" i="7"/>
  <c r="G14" i="7"/>
  <c r="H14" i="7"/>
  <c r="L14" i="7"/>
  <c r="F15" i="7"/>
  <c r="G15" i="7"/>
  <c r="H15" i="7" s="1"/>
  <c r="L15" i="7"/>
  <c r="F16" i="7"/>
  <c r="G16" i="7"/>
  <c r="H16" i="7"/>
  <c r="L16" i="7"/>
  <c r="F17" i="7"/>
  <c r="G17" i="7"/>
  <c r="H17" i="7"/>
  <c r="L17" i="7"/>
  <c r="F18" i="7"/>
  <c r="G18" i="7"/>
  <c r="H18" i="7"/>
  <c r="L18" i="7"/>
  <c r="F19" i="7"/>
  <c r="G19" i="7"/>
  <c r="H19" i="7"/>
  <c r="L19" i="7"/>
  <c r="F20" i="7"/>
  <c r="G20" i="7"/>
  <c r="H20" i="7"/>
  <c r="L20" i="7"/>
  <c r="F21" i="7"/>
  <c r="G21" i="7"/>
  <c r="H21" i="7" s="1"/>
  <c r="L21" i="7"/>
  <c r="F22" i="7"/>
  <c r="G22" i="7"/>
  <c r="H22" i="7"/>
  <c r="L22" i="7"/>
  <c r="F23" i="7"/>
  <c r="G23" i="7"/>
  <c r="H23" i="7"/>
  <c r="L23" i="7"/>
  <c r="F24" i="7"/>
  <c r="G24" i="7"/>
  <c r="H24" i="7"/>
  <c r="L24" i="7"/>
  <c r="F25" i="7"/>
  <c r="G25" i="7"/>
  <c r="H25" i="7"/>
  <c r="L25" i="7"/>
  <c r="F26" i="7"/>
  <c r="G26" i="7"/>
  <c r="H26" i="7"/>
  <c r="L26" i="7"/>
  <c r="F27" i="7"/>
  <c r="G27" i="7"/>
  <c r="H27" i="7" s="1"/>
  <c r="L27" i="7"/>
  <c r="F28" i="7"/>
  <c r="G28" i="7"/>
  <c r="H28" i="7"/>
  <c r="L28" i="7"/>
  <c r="F29" i="7"/>
  <c r="G29" i="7"/>
  <c r="H29" i="7"/>
  <c r="L29" i="7"/>
  <c r="F30" i="7"/>
  <c r="G30" i="7"/>
  <c r="H30" i="7"/>
  <c r="L30" i="7"/>
  <c r="F31" i="7"/>
  <c r="G31" i="7"/>
  <c r="H31" i="7"/>
  <c r="L31" i="7"/>
  <c r="F32" i="7"/>
  <c r="G32" i="7"/>
  <c r="H32" i="7"/>
  <c r="L32" i="7"/>
  <c r="F33" i="7"/>
  <c r="G33" i="7"/>
  <c r="H33" i="7" s="1"/>
  <c r="L33" i="7"/>
  <c r="F34" i="7"/>
  <c r="G34" i="7"/>
  <c r="H34" i="7"/>
  <c r="L34" i="7"/>
  <c r="F35" i="7"/>
  <c r="G35" i="7"/>
  <c r="H35" i="7"/>
  <c r="L35" i="7"/>
  <c r="F36" i="7"/>
  <c r="G36" i="7"/>
  <c r="H36" i="7"/>
  <c r="L36" i="7"/>
  <c r="C37" i="7"/>
  <c r="D37" i="7"/>
  <c r="D38" i="7" s="1"/>
  <c r="E37" i="7"/>
  <c r="E38" i="7" s="1"/>
  <c r="F37" i="7"/>
  <c r="G37" i="7"/>
  <c r="H37" i="7"/>
  <c r="J37" i="7"/>
  <c r="J38" i="7" s="1"/>
  <c r="K37" i="7"/>
  <c r="K38" i="7" s="1"/>
  <c r="L38" i="7" s="1"/>
  <c r="L37" i="7"/>
  <c r="C38" i="7"/>
  <c r="F44" i="7"/>
  <c r="G44" i="7"/>
  <c r="H44" i="7"/>
  <c r="L44" i="7"/>
  <c r="F46" i="7"/>
  <c r="G46" i="7"/>
  <c r="H46" i="7"/>
  <c r="L46" i="7"/>
  <c r="F47" i="7"/>
  <c r="G47" i="7"/>
  <c r="H47" i="7"/>
  <c r="L47" i="7"/>
  <c r="F48" i="7"/>
  <c r="G48" i="7"/>
  <c r="H48" i="7"/>
  <c r="L48" i="7"/>
  <c r="F49" i="7"/>
  <c r="G49" i="7"/>
  <c r="H49" i="7"/>
  <c r="L49" i="7"/>
  <c r="F50" i="7"/>
  <c r="G50" i="7"/>
  <c r="H50" i="7"/>
  <c r="L50" i="7"/>
  <c r="F51" i="7"/>
  <c r="G51" i="7"/>
  <c r="H51" i="7"/>
  <c r="L51" i="7"/>
  <c r="F52" i="7"/>
  <c r="G52" i="7"/>
  <c r="H52" i="7"/>
  <c r="L52" i="7"/>
  <c r="F53" i="7"/>
  <c r="G53" i="7"/>
  <c r="H53" i="7"/>
  <c r="L53" i="7"/>
  <c r="F54" i="7"/>
  <c r="G54" i="7"/>
  <c r="H54" i="7"/>
  <c r="L54" i="7"/>
  <c r="F55" i="7"/>
  <c r="G55" i="7"/>
  <c r="H55" i="7"/>
  <c r="L55" i="7"/>
  <c r="F56" i="7"/>
  <c r="G56" i="7"/>
  <c r="H56" i="7"/>
  <c r="L56" i="7"/>
  <c r="F57" i="7"/>
  <c r="G57" i="7"/>
  <c r="H57" i="7"/>
  <c r="L57" i="7"/>
  <c r="F58" i="7"/>
  <c r="G58" i="7"/>
  <c r="H58" i="7"/>
  <c r="L58" i="7"/>
  <c r="F59" i="7"/>
  <c r="G59" i="7"/>
  <c r="H59" i="7"/>
  <c r="L59" i="7"/>
  <c r="F60" i="7"/>
  <c r="G60" i="7"/>
  <c r="H60" i="7"/>
  <c r="L60" i="7"/>
  <c r="F61" i="7"/>
  <c r="G61" i="7"/>
  <c r="H61" i="7"/>
  <c r="L61" i="7"/>
  <c r="F62" i="7"/>
  <c r="G62" i="7"/>
  <c r="H62" i="7"/>
  <c r="L62" i="7"/>
  <c r="F63" i="7"/>
  <c r="G63" i="7"/>
  <c r="H63" i="7"/>
  <c r="L63" i="7"/>
  <c r="F64" i="7"/>
  <c r="G64" i="7"/>
  <c r="H64" i="7"/>
  <c r="L64" i="7"/>
  <c r="F65" i="7"/>
  <c r="G65" i="7"/>
  <c r="H65" i="7"/>
  <c r="L65" i="7"/>
  <c r="F66" i="7"/>
  <c r="G66" i="7"/>
  <c r="H66" i="7"/>
  <c r="L66" i="7"/>
  <c r="F67" i="7"/>
  <c r="G67" i="7"/>
  <c r="H67" i="7"/>
  <c r="L67" i="7"/>
  <c r="F68" i="7"/>
  <c r="G68" i="7"/>
  <c r="H68" i="7"/>
  <c r="L68" i="7"/>
  <c r="F69" i="7"/>
  <c r="G69" i="7"/>
  <c r="H69" i="7"/>
  <c r="L69" i="7"/>
  <c r="F70" i="7"/>
  <c r="G70" i="7"/>
  <c r="H70" i="7"/>
  <c r="L70" i="7"/>
  <c r="F71" i="7"/>
  <c r="G71" i="7"/>
  <c r="H71" i="7"/>
  <c r="L71" i="7"/>
  <c r="F72" i="7"/>
  <c r="G72" i="7"/>
  <c r="H72" i="7"/>
  <c r="L72" i="7"/>
  <c r="F73" i="7"/>
  <c r="G73" i="7"/>
  <c r="H73" i="7"/>
  <c r="L73" i="7"/>
  <c r="F74" i="7"/>
  <c r="G74" i="7"/>
  <c r="H74" i="7"/>
  <c r="L74" i="7"/>
  <c r="F75" i="7"/>
  <c r="G75" i="7"/>
  <c r="H75" i="7"/>
  <c r="L75" i="7"/>
  <c r="C76" i="7"/>
  <c r="D76" i="7"/>
  <c r="E76" i="7"/>
  <c r="F76" i="7"/>
  <c r="G76" i="7"/>
  <c r="H76" i="7"/>
  <c r="J76" i="7"/>
  <c r="J77" i="7" s="1"/>
  <c r="K76" i="7"/>
  <c r="K77" i="7" s="1"/>
  <c r="L77" i="7" s="1"/>
  <c r="L76" i="7"/>
  <c r="C77" i="7"/>
  <c r="D77" i="7"/>
  <c r="E77" i="7"/>
  <c r="F77" i="7" s="1"/>
  <c r="G9" i="2"/>
  <c r="G10" i="2"/>
  <c r="B12" i="2"/>
  <c r="C12" i="2"/>
  <c r="D12" i="2"/>
  <c r="E12" i="2"/>
  <c r="F12" i="2"/>
  <c r="B13" i="2"/>
  <c r="C13" i="2"/>
  <c r="D13" i="2"/>
  <c r="E13" i="2"/>
  <c r="F13" i="2"/>
  <c r="F38" i="7" l="1"/>
  <c r="G38" i="7"/>
  <c r="H38" i="7" s="1"/>
  <c r="F42" i="8"/>
  <c r="F39" i="8"/>
  <c r="F33" i="8"/>
  <c r="L21" i="6"/>
  <c r="L15" i="6"/>
  <c r="L9" i="6"/>
  <c r="F21" i="8"/>
  <c r="F15" i="8"/>
  <c r="F9" i="8"/>
  <c r="F39" i="6"/>
  <c r="F33" i="6"/>
  <c r="F44" i="8"/>
  <c r="F38" i="8"/>
  <c r="F21" i="6"/>
  <c r="F15" i="6"/>
  <c r="F9" i="6"/>
  <c r="L37" i="8"/>
  <c r="F32" i="8"/>
  <c r="L26" i="6"/>
  <c r="L20" i="6"/>
  <c r="L14" i="6"/>
  <c r="L8" i="6"/>
  <c r="F26" i="8"/>
  <c r="F20" i="8"/>
  <c r="F14" i="8"/>
  <c r="F8" i="8"/>
  <c r="F44" i="6"/>
  <c r="F38" i="6"/>
  <c r="L7" i="8"/>
  <c r="G77" i="7"/>
  <c r="H77" i="7" s="1"/>
  <c r="F32" i="6"/>
  <c r="F43" i="8"/>
  <c r="F26" i="6"/>
  <c r="F20" i="6"/>
  <c r="F14" i="6"/>
  <c r="F8" i="6"/>
  <c r="L42" i="8"/>
  <c r="G37" i="8"/>
  <c r="H37" i="8" s="1"/>
  <c r="F31" i="8"/>
  <c r="F12" i="8"/>
  <c r="F12" i="6"/>
  <c r="L24" i="6"/>
  <c r="L18" i="6"/>
  <c r="L12" i="6"/>
  <c r="F24" i="8"/>
  <c r="F18" i="8"/>
  <c r="F42" i="6"/>
  <c r="F41" i="8"/>
  <c r="F24" i="6"/>
  <c r="F18" i="6"/>
  <c r="F35" i="8"/>
  <c r="F29" i="8"/>
  <c r="L23" i="6"/>
  <c r="L17" i="6"/>
  <c r="L11" i="6"/>
  <c r="L28" i="8"/>
  <c r="F23" i="8"/>
  <c r="F17" i="8"/>
  <c r="F11" i="8"/>
  <c r="F35" i="6"/>
  <c r="E5" i="8"/>
  <c r="F23" i="6"/>
  <c r="F17" i="6"/>
  <c r="F34" i="8"/>
  <c r="L22" i="6"/>
  <c r="L16" i="6"/>
  <c r="F22" i="8"/>
  <c r="F16" i="8"/>
  <c r="G5" i="8" l="1"/>
  <c r="H5" i="8" s="1"/>
  <c r="F7" i="8"/>
  <c r="F37" i="8"/>
  <c r="F46" i="8"/>
  <c r="F28" i="8"/>
  <c r="C7" i="5" l="1"/>
  <c r="D7" i="5"/>
  <c r="E7" i="5"/>
  <c r="G7" i="5"/>
  <c r="H7" i="5" s="1"/>
  <c r="J7" i="5"/>
  <c r="K7" i="5"/>
  <c r="G8" i="5"/>
  <c r="H8" i="5" s="1"/>
  <c r="G9" i="5"/>
  <c r="H9" i="5" s="1"/>
  <c r="C11" i="5"/>
  <c r="D11" i="5"/>
  <c r="E11" i="5"/>
  <c r="G11" i="5" s="1"/>
  <c r="H11" i="5" s="1"/>
  <c r="J11" i="5"/>
  <c r="K11" i="5"/>
  <c r="G12" i="5"/>
  <c r="H12" i="5" s="1"/>
  <c r="G13" i="5"/>
  <c r="H13" i="5"/>
  <c r="G14" i="5"/>
  <c r="H14" i="5"/>
  <c r="G15" i="5"/>
  <c r="H15" i="5" s="1"/>
  <c r="G16" i="5"/>
  <c r="H16" i="5"/>
  <c r="G17" i="5"/>
  <c r="H17" i="5"/>
  <c r="C19" i="5"/>
  <c r="D19" i="5"/>
  <c r="E19" i="5"/>
  <c r="G19" i="5" s="1"/>
  <c r="H19" i="5" s="1"/>
  <c r="J19" i="5"/>
  <c r="K19" i="5"/>
  <c r="G20" i="5"/>
  <c r="H20" i="5"/>
  <c r="I20" i="5" s="1"/>
  <c r="G21" i="5"/>
  <c r="H21" i="5"/>
  <c r="G23" i="5"/>
  <c r="H23" i="5" s="1"/>
  <c r="C25" i="5"/>
  <c r="D25" i="5"/>
  <c r="E25" i="5"/>
  <c r="J25" i="5"/>
  <c r="K25" i="5"/>
  <c r="G26" i="5"/>
  <c r="H26" i="5"/>
  <c r="G27" i="5"/>
  <c r="H27" i="5" s="1"/>
  <c r="G28" i="5"/>
  <c r="H28" i="5" s="1"/>
  <c r="G29" i="5"/>
  <c r="H29" i="5" s="1"/>
  <c r="G30" i="5"/>
  <c r="H30" i="5" s="1"/>
  <c r="G31" i="5"/>
  <c r="H31" i="5"/>
  <c r="G32" i="5"/>
  <c r="H32" i="5" s="1"/>
  <c r="G33" i="5"/>
  <c r="H33" i="5" s="1"/>
  <c r="G35" i="5"/>
  <c r="H35" i="5" s="1"/>
  <c r="G37" i="5"/>
  <c r="H37" i="5" s="1"/>
  <c r="G25" i="5" l="1"/>
  <c r="H25" i="5" s="1"/>
  <c r="K5" i="5"/>
  <c r="L35" i="5" s="1"/>
  <c r="J5" i="5"/>
  <c r="E5" i="5"/>
  <c r="F35" i="5" s="1"/>
  <c r="K36" i="5"/>
  <c r="E36" i="5"/>
  <c r="C36" i="5"/>
  <c r="G36" i="5" s="1"/>
  <c r="H36" i="5" s="1"/>
  <c r="J36" i="5"/>
  <c r="D5" i="5"/>
  <c r="C5" i="5"/>
  <c r="F36" i="5"/>
  <c r="F28" i="5"/>
  <c r="F21" i="5"/>
  <c r="F16" i="5"/>
  <c r="F19" i="5"/>
  <c r="F31" i="5"/>
  <c r="F37" i="5"/>
  <c r="F20" i="5"/>
  <c r="F23" i="5"/>
  <c r="F17" i="5"/>
  <c r="F12" i="5"/>
  <c r="F7" i="5"/>
  <c r="F13" i="5"/>
  <c r="D36" i="5"/>
  <c r="L27" i="5" l="1"/>
  <c r="L19" i="5"/>
  <c r="L11" i="5"/>
  <c r="L33" i="5"/>
  <c r="L9" i="5"/>
  <c r="L32" i="5"/>
  <c r="L8" i="5"/>
  <c r="L37" i="5"/>
  <c r="L31" i="5"/>
  <c r="L7" i="5"/>
  <c r="L29" i="5"/>
  <c r="L5" i="5"/>
  <c r="L28" i="5"/>
  <c r="L21" i="5"/>
  <c r="L14" i="5"/>
  <c r="L15" i="5"/>
  <c r="L26" i="5"/>
  <c r="L20" i="5"/>
  <c r="L13" i="5"/>
  <c r="L25" i="5"/>
  <c r="L12" i="5"/>
  <c r="L17" i="5"/>
  <c r="L23" i="5"/>
  <c r="L16" i="5"/>
  <c r="L30" i="5"/>
  <c r="L36" i="5"/>
  <c r="F32" i="5"/>
  <c r="F33" i="5"/>
  <c r="F27" i="5"/>
  <c r="F9" i="5"/>
  <c r="F26" i="5"/>
  <c r="F8" i="5"/>
  <c r="F25" i="5"/>
  <c r="F30" i="5"/>
  <c r="F29" i="5"/>
  <c r="F11" i="5"/>
  <c r="G5" i="5"/>
  <c r="H5" i="5" s="1"/>
  <c r="F15" i="5"/>
  <c r="F5" i="5"/>
  <c r="F14" i="5"/>
</calcChain>
</file>

<file path=xl/sharedStrings.xml><?xml version="1.0" encoding="utf-8"?>
<sst xmlns="http://schemas.openxmlformats.org/spreadsheetml/2006/main" count="375" uniqueCount="186">
  <si>
    <t>Annual Change (%)</t>
  </si>
  <si>
    <t>Country</t>
  </si>
  <si>
    <t xml:space="preserve"> %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</si>
  <si>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</si>
  <si>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</si>
  <si>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</si>
  <si>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</si>
  <si>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</si>
  <si>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</si>
  <si>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</si>
  <si>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</si>
  <si>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</si>
  <si>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</si>
  <si>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</si>
  <si>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</si>
  <si>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</si>
  <si>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</si>
  <si>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</si>
  <si>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</si>
  <si>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</si>
  <si>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</si>
  <si>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</si>
  <si>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</si>
  <si>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</si>
  <si>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</si>
  <si>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</si>
  <si>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</si>
  <si>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</si>
  <si>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</si>
  <si>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</si>
  <si>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</si>
  <si>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</si>
  <si>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</si>
  <si>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Other Countries</t>
  </si>
  <si>
    <t>Total Exports</t>
  </si>
  <si>
    <t>PERIOD</t>
  </si>
  <si>
    <t>Q1</t>
  </si>
  <si>
    <t>Q2</t>
  </si>
  <si>
    <t>Q3</t>
  </si>
  <si>
    <t>Q4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</si>
  <si>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</si>
  <si>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</si>
  <si>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</si>
  <si>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</si>
  <si>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</si>
  <si>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</si>
  <si>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</si>
  <si>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</si>
  <si>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</si>
  <si>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</si>
  <si>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</si>
  <si>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</si>
  <si>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MANUFACTURING </t>
  </si>
  <si>
    <t xml:space="preserve"> AGRICULTURE </t>
  </si>
  <si>
    <t xml:space="preserve"> MINING</t>
  </si>
  <si>
    <t>Others</t>
  </si>
  <si>
    <t>Total Imports</t>
  </si>
  <si>
    <t>Electrical &amp; Electronic  Products (E&amp;E)</t>
  </si>
  <si>
    <t>Petroleum Products</t>
  </si>
  <si>
    <t>Transport Equipment</t>
  </si>
  <si>
    <t>Manufacture Of Metal</t>
  </si>
  <si>
    <t>Processed Food</t>
  </si>
  <si>
    <t>Optical &amp; Scientific Equipment</t>
  </si>
  <si>
    <t>Other Manufactures</t>
  </si>
  <si>
    <t>Manufacture Of Plastics</t>
  </si>
  <si>
    <t>Paper &amp; Pulp Products</t>
  </si>
  <si>
    <t>Rubber Products</t>
  </si>
  <si>
    <t>Non-Metallic Mineral Products</t>
  </si>
  <si>
    <t>Palm Oil-Based Manufactured Products</t>
  </si>
  <si>
    <t>Wood Products</t>
  </si>
  <si>
    <t>Jewellery</t>
  </si>
  <si>
    <t>Beverages &amp; Tobacco</t>
  </si>
  <si>
    <t>Natural Rubber</t>
  </si>
  <si>
    <t>Seafood, fresh, chilled or frozen</t>
  </si>
  <si>
    <t>Other Vegetables Oil</t>
  </si>
  <si>
    <t>Sawn Timber &amp; Moulding</t>
  </si>
  <si>
    <t>Sawlog</t>
  </si>
  <si>
    <t>Crude Petroleum</t>
  </si>
  <si>
    <t>Other Mining</t>
  </si>
  <si>
    <t>Liquefied Natural Gas (LNG)</t>
  </si>
  <si>
    <t>Tin</t>
  </si>
  <si>
    <t>BEC Category</t>
  </si>
  <si>
    <t>Goods n.e.s.</t>
  </si>
  <si>
    <t>Capital good (except transport equipment)</t>
  </si>
  <si>
    <t>Transport equipment, industrial</t>
  </si>
  <si>
    <t>Durables</t>
  </si>
  <si>
    <t>Food &amp; beverages, primary, mainly for household consumption</t>
  </si>
  <si>
    <t>Food &amp; beverages, process, mainly for household consumption</t>
  </si>
  <si>
    <t>Non-durables</t>
  </si>
  <si>
    <t>Semi-durables</t>
  </si>
  <si>
    <t>Transport equipment, non-industrial</t>
  </si>
  <si>
    <t>Fuel &amp; lubricants, processed motor spirit</t>
  </si>
  <si>
    <t>Transport equipment, passenger motor cars</t>
  </si>
  <si>
    <t>Food &amp; beverages, primary, mainly for industries</t>
  </si>
  <si>
    <t>Food &amp; beverages, processed, mainly for industries</t>
  </si>
  <si>
    <t>Fuel &amp; lubricants, primary</t>
  </si>
  <si>
    <t>Fuel &amp; lubricants, processed, other</t>
  </si>
  <si>
    <t>Industrial supplies, n.e.s. primary</t>
  </si>
  <si>
    <t>Industrial supplies, n.e.s. processed</t>
  </si>
  <si>
    <t>Parts and accessories of capital goods (except transport equipment)</t>
  </si>
  <si>
    <t>Parts and accessories of transport equipment</t>
  </si>
  <si>
    <t>Exports</t>
  </si>
  <si>
    <t>Domestic Exports</t>
  </si>
  <si>
    <t>Imports</t>
  </si>
  <si>
    <t>Total Trade</t>
  </si>
  <si>
    <t>Balance of Trade</t>
  </si>
  <si>
    <t>Annual Change</t>
  </si>
  <si>
    <t>Top 30 Country</t>
  </si>
  <si>
    <t>Re-exports</t>
  </si>
  <si>
    <t>Gross Imports</t>
  </si>
  <si>
    <t>Retain Imports</t>
  </si>
  <si>
    <t>Transaction Below RM5,000</t>
  </si>
  <si>
    <t>Intermediate Goods</t>
  </si>
  <si>
    <t>Dual Use Goods</t>
  </si>
  <si>
    <t>Consumption Goods</t>
  </si>
  <si>
    <t>Capital Goods</t>
  </si>
  <si>
    <t>Share
 (%)</t>
  </si>
  <si>
    <t>2020</t>
  </si>
  <si>
    <t>2021</t>
  </si>
  <si>
    <t>Rank</t>
  </si>
  <si>
    <t>Value RM million</t>
  </si>
  <si>
    <t>Value RM million (FOB)</t>
  </si>
  <si>
    <t>Value RM million (CIF)</t>
  </si>
  <si>
    <t>Val RM million (CIF)</t>
  </si>
  <si>
    <t>Table II: Exports by Country Destination</t>
  </si>
  <si>
    <t>Table III: Imports by Country of Origin</t>
  </si>
  <si>
    <t>Table  I : Exports, Domestic Exports, Imports, Total Trade And Balance of Trade</t>
  </si>
  <si>
    <t xml:space="preserve">Table IV: Exports by Sector and Sub-sector </t>
  </si>
  <si>
    <t>Table V: Imports by Sector and Sub-sector</t>
  </si>
  <si>
    <t>Val RM million (FOB)</t>
  </si>
  <si>
    <t>Sector and Sub-sector</t>
  </si>
  <si>
    <t>Table VI: Imports by End Use &amp; Broad Economic Categories (BEC) Classification</t>
  </si>
  <si>
    <t>2022</t>
  </si>
  <si>
    <t>Metalliferous Ores and Metal Scrap</t>
  </si>
  <si>
    <t>Other Agriculture</t>
  </si>
  <si>
    <t>Crude Fertilizers And Crude Minerals</t>
  </si>
  <si>
    <t>Singapore</t>
  </si>
  <si>
    <t>China</t>
  </si>
  <si>
    <t>United States</t>
  </si>
  <si>
    <t>Hong Kong</t>
  </si>
  <si>
    <t>Japan</t>
  </si>
  <si>
    <t>Thailand</t>
  </si>
  <si>
    <t>Korea, Republic Of</t>
  </si>
  <si>
    <t>Australia</t>
  </si>
  <si>
    <t>Indonesia</t>
  </si>
  <si>
    <t>Viet Nam</t>
  </si>
  <si>
    <t>India</t>
  </si>
  <si>
    <t>Taiwan, Province Of China</t>
  </si>
  <si>
    <t>Philippines</t>
  </si>
  <si>
    <t>Mexico</t>
  </si>
  <si>
    <t>Turkiye</t>
  </si>
  <si>
    <t>United Arab Emirates</t>
  </si>
  <si>
    <t>Bangladesh</t>
  </si>
  <si>
    <t>United Kingdom</t>
  </si>
  <si>
    <t>New Zealand</t>
  </si>
  <si>
    <t>Saudi Arabia</t>
  </si>
  <si>
    <t>Brunei Darussalam</t>
  </si>
  <si>
    <t>Brazil</t>
  </si>
  <si>
    <t>Canada</t>
  </si>
  <si>
    <t>Pakistan</t>
  </si>
  <si>
    <t>Switzerland</t>
  </si>
  <si>
    <t>Kenya</t>
  </si>
  <si>
    <t>Russian Federation</t>
  </si>
  <si>
    <t>Argentina</t>
  </si>
  <si>
    <t>Cote D'Ivoire</t>
  </si>
  <si>
    <t>Chemical And Chemical Products (Exclude Plastics In Non-Primary Forms)</t>
  </si>
  <si>
    <t>Machinery, Equipment And Parts</t>
  </si>
  <si>
    <t>Iron And Steel Products</t>
  </si>
  <si>
    <t>Textiles,  Apparels And Footwear</t>
  </si>
  <si>
    <t>Palm Oil and Palm-Based Products</t>
  </si>
  <si>
    <t>Condensates and other petroleum oil</t>
  </si>
  <si>
    <t>Nigeria</t>
  </si>
  <si>
    <t>Cambodia</t>
  </si>
  <si>
    <t>Myanmar</t>
  </si>
  <si>
    <t>Ecuador</t>
  </si>
  <si>
    <t>Sri Lanka</t>
  </si>
  <si>
    <t>Apr
2025</t>
  </si>
  <si>
    <t>2024 (JAN-MAY)</t>
  </si>
  <si>
    <t>2025 (JAN-MAY)</t>
  </si>
  <si>
    <t>May
2024</t>
  </si>
  <si>
    <t>May
2025</t>
  </si>
  <si>
    <t>Jan-May
2024</t>
  </si>
  <si>
    <t>Jan-May
2025</t>
  </si>
  <si>
    <t>E.U.</t>
  </si>
  <si>
    <t>Kuwait</t>
  </si>
  <si>
    <t>Cameroon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</si>
</sst>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* #,##0_-;\-* #,##0_-;_-* &quot;-&quot;??_-;_-@_-"/>
    <numFmt numFmtId="168" formatCode="_-* #,##0.0_-;\-* #,##0.0_-;_-* &quot;-&quot;??_-;_-@_-"/>
    <numFmt numFmtId="169" formatCode="_(* #,##0.0_);_(* \(#,##0.0\);_(* &quot;-&quot;_);_(@_)"/>
    <numFmt numFmtId="170" formatCode="_(* #,##0.0_);_(* \(#,##0.0\);_(* &quot;-&quot;??_);_(@_)"/>
    <numFmt numFmtId="171" formatCode="0.0%"/>
    <numFmt numFmtId="172" formatCode="_(* #,##0_);_(* \(#,##0\);_(* &quot;-&quot;??_);_(@_)"/>
    <numFmt numFmtId="173" formatCode="0.00_)"/>
    <numFmt numFmtId="174" formatCode="#,##0.0_);\(#,##0.0\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9"/>
      <color indexed="8"/>
      <name val="Arial"/>
      <family val="2"/>
    </font>
    <font>
      <b/>
      <sz val="9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8"/>
      <color theme="3"/>
      <name val="Calibri Light"/>
      <family val="2"/>
      <scheme val="maj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i/>
      <sz val="16"/>
      <name val="Helv"/>
    </font>
    <font>
      <sz val="12"/>
      <name val="Helv"/>
    </font>
    <font>
      <sz val="11"/>
      <color rgb="FF000000"/>
      <name val="Calibr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BC7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2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9" fillId="0" borderId="0"/>
    <xf numFmtId="166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" fillId="12" borderId="9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" fillId="0" borderId="0" applyFont="0" applyFill="0" applyBorder="0" applyAlignment="0" applyProtection="0"/>
    <xf numFmtId="173" fontId="23" fillId="0" borderId="0"/>
    <xf numFmtId="0" fontId="21" fillId="0" borderId="0"/>
    <xf numFmtId="0" fontId="1" fillId="0" borderId="0"/>
    <xf numFmtId="0" fontId="1" fillId="0" borderId="0"/>
    <xf numFmtId="174" fontId="24" fillId="0" borderId="0"/>
    <xf numFmtId="0" fontId="21" fillId="0" borderId="0"/>
    <xf numFmtId="0" fontId="9" fillId="0" borderId="0"/>
    <xf numFmtId="0" fontId="4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0" fontId="25" fillId="0" borderId="0"/>
    <xf numFmtId="43" fontId="25" fillId="0" borderId="0" applyFont="0" applyFill="0" applyBorder="0" applyAlignment="0" applyProtection="0"/>
    <xf numFmtId="0" fontId="26" fillId="0" borderId="2" applyNumberFormat="0" applyFill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0" fillId="7" borderId="0" applyNumberFormat="0" applyBorder="0" applyAlignment="0" applyProtection="0"/>
    <xf numFmtId="0" fontId="31" fillId="8" borderId="0" applyNumberFormat="0" applyBorder="0" applyAlignment="0" applyProtection="0"/>
    <xf numFmtId="0" fontId="32" fillId="9" borderId="5" applyNumberFormat="0" applyAlignment="0" applyProtection="0"/>
    <xf numFmtId="0" fontId="33" fillId="10" borderId="6" applyNumberFormat="0" applyAlignment="0" applyProtection="0"/>
    <xf numFmtId="0" fontId="34" fillId="10" borderId="5" applyNumberFormat="0" applyAlignment="0" applyProtection="0"/>
    <xf numFmtId="0" fontId="35" fillId="0" borderId="7" applyNumberFormat="0" applyFill="0" applyAlignment="0" applyProtection="0"/>
    <xf numFmtId="0" fontId="36" fillId="11" borderId="8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10" applyNumberFormat="0" applyFill="0" applyAlignment="0" applyProtection="0"/>
    <xf numFmtId="0" fontId="3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3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3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3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3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5" fillId="0" borderId="0" xfId="2" applyFont="1"/>
    <xf numFmtId="0" fontId="6" fillId="0" borderId="0" xfId="2" applyFont="1"/>
    <xf numFmtId="0" fontId="7" fillId="2" borderId="0" xfId="2" applyFont="1" applyFill="1"/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vertical="center"/>
    </xf>
    <xf numFmtId="0" fontId="8" fillId="2" borderId="1" xfId="2" applyFont="1" applyFill="1" applyBorder="1" applyAlignment="1">
      <alignment horizontal="right" vertical="center"/>
    </xf>
    <xf numFmtId="0" fontId="8" fillId="2" borderId="1" xfId="3" applyFont="1" applyFill="1" applyBorder="1" applyAlignment="1">
      <alignment horizontal="left" vertical="center" wrapText="1"/>
    </xf>
    <xf numFmtId="0" fontId="8" fillId="2" borderId="1" xfId="3" applyFont="1" applyFill="1" applyBorder="1" applyAlignment="1">
      <alignment horizontal="right" vertical="center" wrapText="1"/>
    </xf>
    <xf numFmtId="0" fontId="8" fillId="2" borderId="0" xfId="0" applyFont="1" applyFill="1" applyAlignment="1">
      <alignment vertical="center"/>
    </xf>
    <xf numFmtId="0" fontId="8" fillId="2" borderId="0" xfId="0" applyFont="1" applyFill="1"/>
    <xf numFmtId="43" fontId="8" fillId="2" borderId="0" xfId="1" applyFont="1" applyFill="1" applyBorder="1" applyAlignment="1">
      <alignment horizontal="center"/>
    </xf>
    <xf numFmtId="0" fontId="8" fillId="2" borderId="0" xfId="7" applyFont="1" applyFill="1" applyAlignment="1">
      <alignment vertical="center"/>
    </xf>
    <xf numFmtId="0" fontId="8" fillId="2" borderId="0" xfId="7" applyFont="1" applyFill="1" applyAlignment="1">
      <alignment horizontal="center" vertical="center"/>
    </xf>
    <xf numFmtId="0" fontId="8" fillId="2" borderId="0" xfId="7" quotePrefix="1" applyFont="1" applyFill="1" applyAlignment="1">
      <alignment horizontal="right" vertical="center" wrapText="1"/>
    </xf>
    <xf numFmtId="0" fontId="8" fillId="2" borderId="0" xfId="0" applyFont="1" applyFill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 wrapText="1"/>
    </xf>
    <xf numFmtId="43" fontId="8" fillId="2" borderId="0" xfId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0" applyFont="1"/>
    <xf numFmtId="0" fontId="18" fillId="0" borderId="0" xfId="0" applyFont="1"/>
    <xf numFmtId="167" fontId="6" fillId="0" borderId="0" xfId="1" applyNumberFormat="1" applyFont="1" applyFill="1" applyBorder="1"/>
    <xf numFmtId="167" fontId="8" fillId="2" borderId="0" xfId="1" applyNumberFormat="1" applyFont="1" applyFill="1" applyBorder="1" applyAlignment="1">
      <alignment horizontal="center"/>
    </xf>
    <xf numFmtId="167" fontId="8" fillId="2" borderId="1" xfId="1" applyNumberFormat="1" applyFont="1" applyFill="1" applyBorder="1" applyAlignment="1">
      <alignment horizontal="right" vertical="center" wrapText="1"/>
    </xf>
    <xf numFmtId="0" fontId="2" fillId="2" borderId="0" xfId="0" applyFont="1" applyFill="1"/>
    <xf numFmtId="0" fontId="8" fillId="2" borderId="0" xfId="0" applyFont="1" applyFill="1" applyAlignment="1">
      <alignment horizontal="center" vertical="center"/>
    </xf>
    <xf numFmtId="0" fontId="16" fillId="2" borderId="0" xfId="0" applyFont="1" applyFill="1"/>
    <xf numFmtId="0" fontId="17" fillId="2" borderId="0" xfId="0" applyFont="1" applyFill="1"/>
    <xf numFmtId="167" fontId="15" fillId="0" borderId="0" xfId="0" applyNumberFormat="1" applyFont="1"/>
    <xf numFmtId="0" fontId="3" fillId="4" borderId="0" xfId="0" applyFont="1" applyFill="1" applyAlignment="1">
      <alignment horizontal="left"/>
    </xf>
    <xf numFmtId="0" fontId="13" fillId="4" borderId="0" xfId="0" applyFont="1" applyFill="1"/>
    <xf numFmtId="167" fontId="18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>
      <alignment horizontal="left"/>
    </xf>
    <xf numFmtId="167" fontId="19" fillId="5" borderId="0" xfId="1" applyNumberFormat="1" applyFont="1" applyFill="1" applyBorder="1" applyAlignment="1"/>
    <xf numFmtId="168" fontId="19" fillId="5" borderId="0" xfId="1" applyNumberFormat="1" applyFont="1" applyFill="1" applyBorder="1" applyAlignment="1"/>
    <xf numFmtId="170" fontId="19" fillId="5" borderId="0" xfId="1" applyNumberFormat="1" applyFont="1" applyFill="1" applyBorder="1" applyAlignment="1"/>
    <xf numFmtId="0" fontId="2" fillId="3" borderId="0" xfId="0" applyFont="1" applyFill="1"/>
    <xf numFmtId="0" fontId="2" fillId="3" borderId="0" xfId="0" applyFont="1" applyFill="1" applyAlignment="1">
      <alignment wrapText="1"/>
    </xf>
    <xf numFmtId="167" fontId="2" fillId="3" borderId="0" xfId="1" applyNumberFormat="1" applyFont="1" applyFill="1" applyBorder="1" applyAlignment="1"/>
    <xf numFmtId="168" fontId="2" fillId="3" borderId="0" xfId="1" applyNumberFormat="1" applyFont="1" applyFill="1" applyBorder="1" applyAlignment="1"/>
    <xf numFmtId="170" fontId="2" fillId="3" borderId="0" xfId="1" applyNumberFormat="1" applyFont="1" applyFill="1" applyBorder="1" applyAlignment="1"/>
    <xf numFmtId="172" fontId="2" fillId="3" borderId="0" xfId="1" applyNumberFormat="1" applyFont="1" applyFill="1" applyBorder="1" applyAlignment="1"/>
    <xf numFmtId="172" fontId="19" fillId="5" borderId="0" xfId="1" applyNumberFormat="1" applyFont="1" applyFill="1" applyBorder="1" applyAlignment="1"/>
    <xf numFmtId="0" fontId="19" fillId="4" borderId="0" xfId="0" applyFont="1" applyFill="1" applyAlignment="1">
      <alignment horizontal="left"/>
    </xf>
    <xf numFmtId="0" fontId="19" fillId="4" borderId="0" xfId="0" applyFont="1" applyFill="1"/>
    <xf numFmtId="167" fontId="19" fillId="4" borderId="0" xfId="1" applyNumberFormat="1" applyFont="1" applyFill="1" applyBorder="1" applyAlignment="1"/>
    <xf numFmtId="168" fontId="19" fillId="4" borderId="0" xfId="1" applyNumberFormat="1" applyFont="1" applyFill="1" applyBorder="1" applyAlignment="1"/>
    <xf numFmtId="170" fontId="19" fillId="4" borderId="0" xfId="1" applyNumberFormat="1" applyFont="1" applyFill="1" applyBorder="1" applyAlignment="1"/>
    <xf numFmtId="167" fontId="16" fillId="0" borderId="0" xfId="0" applyNumberFormat="1" applyFont="1"/>
    <xf numFmtId="171" fontId="16" fillId="0" borderId="0" xfId="6" applyNumberFormat="1" applyFont="1" applyBorder="1"/>
    <xf numFmtId="167" fontId="18" fillId="0" borderId="0" xfId="1" applyNumberFormat="1" applyFont="1" applyBorder="1"/>
    <xf numFmtId="167" fontId="2" fillId="3" borderId="0" xfId="1" applyNumberFormat="1" applyFont="1" applyFill="1" applyBorder="1"/>
    <xf numFmtId="168" fontId="2" fillId="3" borderId="0" xfId="1" applyNumberFormat="1" applyFont="1" applyFill="1" applyBorder="1"/>
    <xf numFmtId="169" fontId="2" fillId="3" borderId="0" xfId="0" applyNumberFormat="1" applyFont="1" applyFill="1"/>
    <xf numFmtId="170" fontId="2" fillId="3" borderId="0" xfId="1" applyNumberFormat="1" applyFont="1" applyFill="1" applyBorder="1"/>
    <xf numFmtId="167" fontId="18" fillId="5" borderId="0" xfId="1" applyNumberFormat="1" applyFont="1" applyFill="1" applyBorder="1"/>
    <xf numFmtId="167" fontId="19" fillId="5" borderId="0" xfId="1" applyNumberFormat="1" applyFont="1" applyFill="1" applyBorder="1"/>
    <xf numFmtId="168" fontId="19" fillId="5" borderId="0" xfId="1" applyNumberFormat="1" applyFont="1" applyFill="1" applyBorder="1"/>
    <xf numFmtId="169" fontId="19" fillId="5" borderId="0" xfId="0" applyNumberFormat="1" applyFont="1" applyFill="1"/>
    <xf numFmtId="170" fontId="19" fillId="5" borderId="0" xfId="1" applyNumberFormat="1" applyFont="1" applyFill="1" applyBorder="1"/>
    <xf numFmtId="167" fontId="13" fillId="4" borderId="0" xfId="1" applyNumberFormat="1" applyFont="1" applyFill="1" applyBorder="1"/>
    <xf numFmtId="170" fontId="13" fillId="4" borderId="0" xfId="1" applyNumberFormat="1" applyFont="1" applyFill="1" applyBorder="1"/>
    <xf numFmtId="169" fontId="13" fillId="4" borderId="0" xfId="0" applyNumberFormat="1" applyFont="1" applyFill="1"/>
    <xf numFmtId="168" fontId="13" fillId="4" borderId="0" xfId="1" applyNumberFormat="1" applyFont="1" applyFill="1" applyBorder="1"/>
    <xf numFmtId="0" fontId="2" fillId="3" borderId="0" xfId="7" quotePrefix="1" applyFont="1" applyFill="1" applyAlignment="1">
      <alignment horizontal="center"/>
    </xf>
    <xf numFmtId="0" fontId="8" fillId="4" borderId="0" xfId="0" quotePrefix="1" applyFont="1" applyFill="1" applyAlignment="1">
      <alignment horizontal="center"/>
    </xf>
    <xf numFmtId="169" fontId="13" fillId="4" borderId="0" xfId="1" applyNumberFormat="1" applyFont="1" applyFill="1" applyBorder="1"/>
    <xf numFmtId="0" fontId="8" fillId="2" borderId="0" xfId="9" applyFont="1" applyFill="1" applyAlignment="1">
      <alignment vertical="center"/>
    </xf>
    <xf numFmtId="0" fontId="8" fillId="2" borderId="0" xfId="9" applyFont="1" applyFill="1" applyAlignment="1">
      <alignment horizontal="center" vertical="center"/>
    </xf>
    <xf numFmtId="164" fontId="2" fillId="3" borderId="0" xfId="0" applyNumberFormat="1" applyFont="1" applyFill="1"/>
    <xf numFmtId="172" fontId="2" fillId="3" borderId="0" xfId="0" applyNumberFormat="1" applyFont="1" applyFill="1"/>
    <xf numFmtId="0" fontId="16" fillId="0" borderId="0" xfId="0" applyFont="1" applyAlignment="1">
      <alignment wrapText="1"/>
    </xf>
    <xf numFmtId="168" fontId="2" fillId="3" borderId="0" xfId="1" applyNumberFormat="1" applyFont="1" applyFill="1" applyBorder="1" applyAlignment="1">
      <alignment wrapText="1"/>
    </xf>
    <xf numFmtId="0" fontId="16" fillId="37" borderId="0" xfId="0" applyFont="1" applyFill="1"/>
    <xf numFmtId="164" fontId="13" fillId="4" borderId="0" xfId="1" applyNumberFormat="1" applyFont="1" applyFill="1" applyBorder="1"/>
    <xf numFmtId="0" fontId="2" fillId="3" borderId="0" xfId="0" applyFont="1" applyFill="1" applyAlignment="1">
      <alignment horizontal="left" wrapText="1"/>
    </xf>
    <xf numFmtId="0" fontId="8" fillId="38" borderId="0" xfId="0" quotePrefix="1" applyFont="1" applyFill="1" applyAlignment="1">
      <alignment horizontal="center"/>
    </xf>
    <xf numFmtId="0" fontId="13" fillId="38" borderId="0" xfId="0" applyFont="1" applyFill="1"/>
    <xf numFmtId="167" fontId="13" fillId="38" borderId="0" xfId="1" applyNumberFormat="1" applyFont="1" applyFill="1" applyBorder="1"/>
    <xf numFmtId="168" fontId="13" fillId="38" borderId="0" xfId="1" applyNumberFormat="1" applyFont="1" applyFill="1" applyBorder="1"/>
    <xf numFmtId="169" fontId="13" fillId="38" borderId="0" xfId="1" applyNumberFormat="1" applyFont="1" applyFill="1" applyBorder="1"/>
    <xf numFmtId="169" fontId="13" fillId="38" borderId="0" xfId="0" applyNumberFormat="1" applyFont="1" applyFill="1"/>
    <xf numFmtId="170" fontId="13" fillId="38" borderId="0" xfId="1" applyNumberFormat="1" applyFont="1" applyFill="1" applyBorder="1"/>
    <xf numFmtId="167" fontId="3" fillId="38" borderId="0" xfId="1" applyNumberFormat="1" applyFont="1" applyFill="1" applyBorder="1"/>
    <xf numFmtId="0" fontId="13" fillId="38" borderId="0" xfId="0" applyFont="1" applyFill="1" applyAlignment="1">
      <alignment horizontal="left"/>
    </xf>
    <xf numFmtId="167" fontId="13" fillId="38" borderId="0" xfId="1" applyNumberFormat="1" applyFont="1" applyFill="1" applyBorder="1" applyAlignment="1"/>
    <xf numFmtId="170" fontId="13" fillId="38" borderId="0" xfId="1" applyNumberFormat="1" applyFont="1" applyFill="1" applyBorder="1" applyAlignment="1"/>
    <xf numFmtId="168" fontId="13" fillId="38" borderId="0" xfId="1" applyNumberFormat="1" applyFont="1" applyFill="1" applyBorder="1" applyAlignment="1"/>
    <xf numFmtId="167" fontId="16" fillId="0" borderId="0" xfId="1" applyNumberFormat="1" applyFont="1"/>
    <xf numFmtId="0" fontId="14" fillId="3" borderId="0" xfId="0" applyFont="1" applyFill="1" applyAlignment="1">
      <alignment horizontal="left" vertical="center" readingOrder="1"/>
    </xf>
    <xf numFmtId="167" fontId="5" fillId="3" borderId="0" xfId="1" applyNumberFormat="1" applyFont="1" applyFill="1" applyBorder="1" applyAlignment="1">
      <alignment vertical="center"/>
    </xf>
    <xf numFmtId="0" fontId="5" fillId="3" borderId="0" xfId="2" applyFont="1" applyFill="1"/>
    <xf numFmtId="0" fontId="5" fillId="3" borderId="0" xfId="2" applyFont="1" applyFill="1" applyAlignment="1">
      <alignment vertical="center"/>
    </xf>
    <xf numFmtId="0" fontId="11" fillId="3" borderId="0" xfId="3" applyFont="1" applyFill="1" applyAlignment="1">
      <alignment horizontal="left" wrapText="1"/>
    </xf>
    <xf numFmtId="167" fontId="11" fillId="3" borderId="0" xfId="1" applyNumberFormat="1" applyFont="1" applyFill="1" applyBorder="1" applyAlignment="1">
      <alignment horizontal="right" wrapText="1"/>
    </xf>
    <xf numFmtId="0" fontId="6" fillId="3" borderId="0" xfId="2" applyFont="1" applyFill="1"/>
    <xf numFmtId="0" fontId="12" fillId="3" borderId="0" xfId="2" applyFont="1" applyFill="1" applyAlignment="1">
      <alignment horizontal="center" vertical="center" wrapText="1"/>
    </xf>
    <xf numFmtId="170" fontId="12" fillId="3" borderId="0" xfId="4" applyNumberFormat="1" applyFont="1" applyFill="1" applyBorder="1" applyAlignment="1">
      <alignment horizontal="center" vertical="center" wrapText="1"/>
    </xf>
    <xf numFmtId="0" fontId="6" fillId="3" borderId="0" xfId="3" applyFont="1" applyFill="1" applyAlignment="1">
      <alignment horizontal="left" vertical="top"/>
    </xf>
    <xf numFmtId="167" fontId="10" fillId="3" borderId="0" xfId="1" applyNumberFormat="1" applyFont="1" applyFill="1" applyBorder="1" applyAlignment="1">
      <alignment horizontal="right" vertical="top" wrapText="1"/>
    </xf>
    <xf numFmtId="0" fontId="6" fillId="3" borderId="0" xfId="2" applyFont="1" applyFill="1" applyAlignment="1">
      <alignment vertical="top"/>
    </xf>
    <xf numFmtId="170" fontId="10" fillId="3" borderId="0" xfId="4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 applyAlignment="1">
      <alignment horizontal="right" vertical="top" wrapText="1"/>
    </xf>
    <xf numFmtId="167" fontId="6" fillId="3" borderId="0" xfId="1" applyNumberFormat="1" applyFont="1" applyFill="1" applyBorder="1"/>
    <xf numFmtId="170" fontId="10" fillId="3" borderId="0" xfId="4" quotePrefix="1" applyNumberFormat="1" applyFont="1" applyFill="1" applyBorder="1" applyAlignment="1">
      <alignment horizontal="right" vertical="top" wrapText="1"/>
    </xf>
    <xf numFmtId="167" fontId="2" fillId="3" borderId="0" xfId="1" applyNumberFormat="1" applyFont="1" applyFill="1"/>
    <xf numFmtId="0" fontId="8" fillId="3" borderId="0" xfId="7" applyFont="1" applyFill="1" applyAlignment="1">
      <alignment vertical="center"/>
    </xf>
    <xf numFmtId="0" fontId="8" fillId="3" borderId="0" xfId="7" applyFont="1" applyFill="1" applyAlignment="1">
      <alignment horizontal="center" vertical="center"/>
    </xf>
    <xf numFmtId="0" fontId="8" fillId="3" borderId="0" xfId="7" quotePrefix="1" applyFont="1" applyFill="1" applyAlignment="1">
      <alignment horizontal="right" vertical="center" wrapText="1"/>
    </xf>
    <xf numFmtId="0" fontId="8" fillId="3" borderId="0" xfId="0" applyFont="1" applyFill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 wrapText="1"/>
    </xf>
    <xf numFmtId="43" fontId="8" fillId="3" borderId="0" xfId="1" applyFont="1" applyFill="1" applyBorder="1" applyAlignment="1">
      <alignment horizontal="right" vertical="center"/>
    </xf>
    <xf numFmtId="169" fontId="2" fillId="3" borderId="0" xfId="1" applyNumberFormat="1" applyFont="1" applyFill="1" applyBorder="1"/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15" fillId="3" borderId="0" xfId="0" applyFont="1" applyFill="1"/>
    <xf numFmtId="167" fontId="15" fillId="3" borderId="0" xfId="0" applyNumberFormat="1" applyFont="1" applyFill="1"/>
    <xf numFmtId="0" fontId="16" fillId="3" borderId="0" xfId="0" applyFont="1" applyFill="1"/>
    <xf numFmtId="0" fontId="8" fillId="3" borderId="0" xfId="0" applyFont="1" applyFill="1" applyAlignment="1">
      <alignment horizontal="center" vertical="center"/>
    </xf>
    <xf numFmtId="0" fontId="16" fillId="3" borderId="0" xfId="0" quotePrefix="1" applyFont="1" applyFill="1"/>
    <xf numFmtId="0" fontId="16" fillId="3" borderId="0" xfId="0" applyFont="1" applyFill="1" applyAlignment="1">
      <alignment wrapText="1"/>
    </xf>
    <xf numFmtId="169" fontId="2" fillId="3" borderId="0" xfId="0" applyNumberFormat="1" applyFont="1" applyFill="1" applyAlignment="1">
      <alignment wrapText="1"/>
    </xf>
    <xf numFmtId="170" fontId="2" fillId="3" borderId="0" xfId="1" applyNumberFormat="1" applyFont="1" applyFill="1" applyBorder="1" applyAlignment="1">
      <alignment wrapText="1"/>
    </xf>
    <xf numFmtId="167" fontId="18" fillId="3" borderId="0" xfId="1" applyNumberFormat="1" applyFont="1" applyFill="1" applyBorder="1" applyAlignment="1">
      <alignment horizontal="left"/>
    </xf>
    <xf numFmtId="167" fontId="19" fillId="3" borderId="0" xfId="1" applyNumberFormat="1" applyFont="1" applyFill="1" applyBorder="1" applyAlignment="1"/>
    <xf numFmtId="168" fontId="19" fillId="3" borderId="0" xfId="1" applyNumberFormat="1" applyFont="1" applyFill="1" applyBorder="1" applyAlignment="1"/>
    <xf numFmtId="170" fontId="19" fillId="3" borderId="0" xfId="1" applyNumberFormat="1" applyFont="1" applyFill="1" applyBorder="1" applyAlignment="1"/>
    <xf numFmtId="172" fontId="19" fillId="3" borderId="0" xfId="1" applyNumberFormat="1" applyFont="1" applyFill="1" applyBorder="1" applyAlignment="1"/>
    <xf numFmtId="172" fontId="13" fillId="5" borderId="0" xfId="1" applyNumberFormat="1" applyFont="1" applyFill="1" applyBorder="1" applyAlignment="1"/>
    <xf numFmtId="167" fontId="13" fillId="4" borderId="0" xfId="1" applyNumberFormat="1" applyFont="1" applyFill="1" applyBorder="1" applyAlignment="1"/>
    <xf numFmtId="167" fontId="13" fillId="5" borderId="0" xfId="1" applyNumberFormat="1" applyFont="1" applyFill="1" applyBorder="1"/>
    <xf numFmtId="168" fontId="13" fillId="5" borderId="0" xfId="1" applyNumberFormat="1" applyFont="1" applyFill="1" applyBorder="1"/>
    <xf numFmtId="169" fontId="13" fillId="5" borderId="0" xfId="0" applyNumberFormat="1" applyFont="1" applyFill="1"/>
    <xf numFmtId="170" fontId="13" fillId="5" borderId="0" xfId="1" applyNumberFormat="1" applyFont="1" applyFill="1" applyBorder="1"/>
    <xf numFmtId="0" fontId="41" fillId="0" borderId="0" xfId="0" applyFont="1"/>
    <xf numFmtId="168" fontId="13" fillId="5" borderId="0" xfId="1" applyNumberFormat="1" applyFont="1" applyFill="1" applyBorder="1" applyAlignment="1"/>
    <xf numFmtId="170" fontId="13" fillId="5" borderId="0" xfId="1" applyNumberFormat="1" applyFont="1" applyFill="1" applyBorder="1" applyAlignment="1"/>
    <xf numFmtId="167" fontId="15" fillId="0" borderId="0" xfId="1" applyNumberFormat="1" applyFont="1"/>
    <xf numFmtId="172" fontId="10" fillId="3" borderId="0" xfId="4" applyNumberFormat="1" applyFont="1" applyFill="1" applyBorder="1" applyAlignment="1">
      <alignment wrapText="1"/>
    </xf>
    <xf numFmtId="0" fontId="6" fillId="3" borderId="0" xfId="2" applyFont="1" applyFill="1" applyAlignment="1">
      <alignment horizontal="right" vertical="top"/>
    </xf>
    <xf numFmtId="167" fontId="6" fillId="3" borderId="0" xfId="1" applyNumberFormat="1" applyFont="1" applyFill="1" applyBorder="1" applyAlignment="1">
      <alignment horizontal="right" vertical="top"/>
    </xf>
    <xf numFmtId="167" fontId="3" fillId="4" borderId="0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67" fontId="6" fillId="0" borderId="0" xfId="1" applyNumberFormat="1" applyFont="1" applyFill="1" applyBorder="1" applyAlignment="1">
      <alignment horizontal="right" vertical="top"/>
    </xf>
    <xf numFmtId="167" fontId="2" fillId="3" borderId="0" xfId="1" applyNumberFormat="1" applyFont="1" applyFill="1" applyBorder="1" applyAlignment="1">
      <alignment vertical="center"/>
    </xf>
    <xf numFmtId="168" fontId="2" fillId="3" borderId="0" xfId="1" applyNumberFormat="1" applyFont="1" applyFill="1" applyBorder="1" applyAlignment="1">
      <alignment vertical="center"/>
    </xf>
    <xf numFmtId="169" fontId="2" fillId="3" borderId="0" xfId="0" applyNumberFormat="1" applyFont="1" applyFill="1" applyAlignment="1">
      <alignment vertical="center"/>
    </xf>
    <xf numFmtId="170" fontId="2" fillId="3" borderId="0" xfId="1" applyNumberFormat="1" applyFont="1" applyFill="1" applyBorder="1" applyAlignment="1">
      <alignment vertical="center"/>
    </xf>
    <xf numFmtId="167" fontId="8" fillId="2" borderId="1" xfId="1" applyNumberFormat="1" applyFont="1" applyFill="1" applyBorder="1" applyAlignment="1">
      <alignment horizontal="center"/>
    </xf>
    <xf numFmtId="0" fontId="8" fillId="2" borderId="1" xfId="2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3" fontId="8" fillId="2" borderId="1" xfId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3" fontId="8" fillId="2" borderId="0" xfId="1" applyFont="1" applyFill="1" applyBorder="1" applyAlignment="1">
      <alignment horizontal="center"/>
    </xf>
  </cellXfs>
  <cellStyles count="82">
    <cellStyle name="20% - Accent1 2" xfId="51" xr:uid="{00000000-0005-0000-0000-000000000000}"/>
    <cellStyle name="20% - Accent2 2" xfId="55" xr:uid="{00000000-0005-0000-0000-000001000000}"/>
    <cellStyle name="20% - Accent3 2" xfId="59" xr:uid="{00000000-0005-0000-0000-000002000000}"/>
    <cellStyle name="20% - Accent4 2" xfId="63" xr:uid="{00000000-0005-0000-0000-000003000000}"/>
    <cellStyle name="20% - Accent5 2" xfId="67" xr:uid="{00000000-0005-0000-0000-000004000000}"/>
    <cellStyle name="20% - Accent6 2" xfId="71" xr:uid="{00000000-0005-0000-0000-000005000000}"/>
    <cellStyle name="40% - Accent1 2" xfId="52" xr:uid="{00000000-0005-0000-0000-000006000000}"/>
    <cellStyle name="40% - Accent2 2" xfId="56" xr:uid="{00000000-0005-0000-0000-000007000000}"/>
    <cellStyle name="40% - Accent3 2" xfId="60" xr:uid="{00000000-0005-0000-0000-000008000000}"/>
    <cellStyle name="40% - Accent4 2" xfId="64" xr:uid="{00000000-0005-0000-0000-000009000000}"/>
    <cellStyle name="40% - Accent5 2" xfId="68" xr:uid="{00000000-0005-0000-0000-00000A000000}"/>
    <cellStyle name="40% - Accent6 2" xfId="72" xr:uid="{00000000-0005-0000-0000-00000B000000}"/>
    <cellStyle name="60% - Accent1 2" xfId="53" xr:uid="{00000000-0005-0000-0000-00000C000000}"/>
    <cellStyle name="60% - Accent2 2" xfId="57" xr:uid="{00000000-0005-0000-0000-00000D000000}"/>
    <cellStyle name="60% - Accent3 2" xfId="61" xr:uid="{00000000-0005-0000-0000-00000E000000}"/>
    <cellStyle name="60% - Accent4 2" xfId="65" xr:uid="{00000000-0005-0000-0000-00000F000000}"/>
    <cellStyle name="60% - Accent5 2" xfId="69" xr:uid="{00000000-0005-0000-0000-000010000000}"/>
    <cellStyle name="60% - Accent6 2" xfId="73" xr:uid="{00000000-0005-0000-0000-000011000000}"/>
    <cellStyle name="Accent1 2" xfId="50" xr:uid="{00000000-0005-0000-0000-000012000000}"/>
    <cellStyle name="Accent2 2" xfId="54" xr:uid="{00000000-0005-0000-0000-000013000000}"/>
    <cellStyle name="Accent3 2" xfId="58" xr:uid="{00000000-0005-0000-0000-000014000000}"/>
    <cellStyle name="Accent4 2" xfId="62" xr:uid="{00000000-0005-0000-0000-000015000000}"/>
    <cellStyle name="Accent5 2" xfId="66" xr:uid="{00000000-0005-0000-0000-000016000000}"/>
    <cellStyle name="Accent6 2" xfId="70" xr:uid="{00000000-0005-0000-0000-000017000000}"/>
    <cellStyle name="Bad 2" xfId="40" xr:uid="{00000000-0005-0000-0000-000018000000}"/>
    <cellStyle name="Calculation 2" xfId="44" xr:uid="{00000000-0005-0000-0000-000019000000}"/>
    <cellStyle name="Check Cell 2" xfId="46" xr:uid="{00000000-0005-0000-0000-00001A000000}"/>
    <cellStyle name="Comma" xfId="1" builtinId="3"/>
    <cellStyle name="Comma 10" xfId="4" xr:uid="{00000000-0005-0000-0000-00001C000000}"/>
    <cellStyle name="Comma 10 2" xfId="79" xr:uid="{00000000-0005-0000-0000-00001D000000}"/>
    <cellStyle name="Comma 10 3" xfId="13" xr:uid="{00000000-0005-0000-0000-00001E000000}"/>
    <cellStyle name="Comma 10 4 2 4" xfId="81" xr:uid="{00000000-0005-0000-0000-00001F000000}"/>
    <cellStyle name="Comma 12" xfId="5" xr:uid="{00000000-0005-0000-0000-000020000000}"/>
    <cellStyle name="Comma 12 2" xfId="78" xr:uid="{00000000-0005-0000-0000-000021000000}"/>
    <cellStyle name="Comma 178" xfId="14" xr:uid="{00000000-0005-0000-0000-000022000000}"/>
    <cellStyle name="Comma 2" xfId="15" xr:uid="{00000000-0005-0000-0000-000023000000}"/>
    <cellStyle name="Comma 2 2" xfId="16" xr:uid="{00000000-0005-0000-0000-000024000000}"/>
    <cellStyle name="Comma 240" xfId="10" xr:uid="{00000000-0005-0000-0000-000025000000}"/>
    <cellStyle name="Comma 28" xfId="17" xr:uid="{00000000-0005-0000-0000-000026000000}"/>
    <cellStyle name="Comma 3" xfId="18" xr:uid="{00000000-0005-0000-0000-000027000000}"/>
    <cellStyle name="Comma 3 2" xfId="19" xr:uid="{00000000-0005-0000-0000-000028000000}"/>
    <cellStyle name="Comma 4" xfId="34" xr:uid="{00000000-0005-0000-0000-000029000000}"/>
    <cellStyle name="Comma 5" xfId="75" xr:uid="{00000000-0005-0000-0000-00002A000000}"/>
    <cellStyle name="Comma 6" xfId="77" xr:uid="{00000000-0005-0000-0000-00002B000000}"/>
    <cellStyle name="Comma 7" xfId="80" xr:uid="{00000000-0005-0000-0000-00002C000000}"/>
    <cellStyle name="Comma 9" xfId="8" xr:uid="{00000000-0005-0000-0000-00002D000000}"/>
    <cellStyle name="Currency 2" xfId="20" xr:uid="{00000000-0005-0000-0000-00002E000000}"/>
    <cellStyle name="Explanatory Text 2" xfId="48" xr:uid="{00000000-0005-0000-0000-00002F000000}"/>
    <cellStyle name="Good 2" xfId="39" xr:uid="{00000000-0005-0000-0000-000030000000}"/>
    <cellStyle name="Heading 1 2" xfId="35" xr:uid="{00000000-0005-0000-0000-000031000000}"/>
    <cellStyle name="Heading 2 2" xfId="36" xr:uid="{00000000-0005-0000-0000-000032000000}"/>
    <cellStyle name="Heading 3 2" xfId="37" xr:uid="{00000000-0005-0000-0000-000033000000}"/>
    <cellStyle name="Heading 4 2" xfId="38" xr:uid="{00000000-0005-0000-0000-000034000000}"/>
    <cellStyle name="Input 2" xfId="42" xr:uid="{00000000-0005-0000-0000-000035000000}"/>
    <cellStyle name="Linked Cell 2" xfId="45" xr:uid="{00000000-0005-0000-0000-000036000000}"/>
    <cellStyle name="Neutral 2" xfId="41" xr:uid="{00000000-0005-0000-0000-000037000000}"/>
    <cellStyle name="Normal" xfId="0" builtinId="0"/>
    <cellStyle name="Normal - Style1" xfId="21" xr:uid="{00000000-0005-0000-0000-000039000000}"/>
    <cellStyle name="Normal 10" xfId="76" xr:uid="{00000000-0005-0000-0000-00003A000000}"/>
    <cellStyle name="Normal 2" xfId="3" xr:uid="{00000000-0005-0000-0000-00003B000000}"/>
    <cellStyle name="Normal 2 2" xfId="22" xr:uid="{00000000-0005-0000-0000-00003C000000}"/>
    <cellStyle name="Normal 2 2 2" xfId="23" xr:uid="{00000000-0005-0000-0000-00003D000000}"/>
    <cellStyle name="Normal 2 2 38" xfId="9" xr:uid="{00000000-0005-0000-0000-00003E000000}"/>
    <cellStyle name="Normal 2 3" xfId="24" xr:uid="{00000000-0005-0000-0000-00003F000000}"/>
    <cellStyle name="Normal 3" xfId="25" xr:uid="{00000000-0005-0000-0000-000040000000}"/>
    <cellStyle name="Normal 3 2" xfId="26" xr:uid="{00000000-0005-0000-0000-000041000000}"/>
    <cellStyle name="Normal 4" xfId="27" xr:uid="{00000000-0005-0000-0000-000042000000}"/>
    <cellStyle name="Normal 4 2 2" xfId="28" xr:uid="{00000000-0005-0000-0000-000043000000}"/>
    <cellStyle name="Normal 4 2 2 10" xfId="2" xr:uid="{00000000-0005-0000-0000-000044000000}"/>
    <cellStyle name="Normal 5" xfId="29" xr:uid="{00000000-0005-0000-0000-000045000000}"/>
    <cellStyle name="Normal 6" xfId="30" xr:uid="{00000000-0005-0000-0000-000046000000}"/>
    <cellStyle name="Normal 7" xfId="31" xr:uid="{00000000-0005-0000-0000-000047000000}"/>
    <cellStyle name="Normal 8" xfId="33" xr:uid="{00000000-0005-0000-0000-000048000000}"/>
    <cellStyle name="Normal 9" xfId="7" xr:uid="{00000000-0005-0000-0000-000049000000}"/>
    <cellStyle name="Normal 9 2" xfId="74" xr:uid="{00000000-0005-0000-0000-00004A000000}"/>
    <cellStyle name="Note" xfId="12" builtinId="10" customBuiltin="1"/>
    <cellStyle name="Output 2" xfId="43" xr:uid="{00000000-0005-0000-0000-00004C000000}"/>
    <cellStyle name="Percent" xfId="6" builtinId="5"/>
    <cellStyle name="Percent 2" xfId="32" xr:uid="{00000000-0005-0000-0000-00004E000000}"/>
    <cellStyle name="Title" xfId="11" builtinId="15" customBuiltin="1"/>
    <cellStyle name="Total 2" xfId="49" xr:uid="{00000000-0005-0000-0000-000050000000}"/>
    <cellStyle name="Warning Text 2" xfId="47" xr:uid="{00000000-0005-0000-0000-00005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S83"/>
  <sheetViews>
    <sheetView tabSelected="1" view="pageBreakPreview" zoomScaleNormal="100" zoomScaleSheetLayoutView="100" workbookViewId="0">
      <pane xSplit="1" ySplit="5" topLeftCell="B6" activePane="bottomRight" state="frozen"/>
      <selection activeCell="F34" sqref="F34"/>
      <selection pane="topRight" activeCell="F34" sqref="F34"/>
      <selection pane="bottomLeft" activeCell="F34" sqref="F34"/>
      <selection pane="bottomRight" activeCell="R18" sqref="R18"/>
    </sheetView>
  </sheetViews>
  <sheetFormatPr defaultRowHeight="11.4" x14ac:dyDescent="0.2"/>
  <cols>
    <col min="1" max="1" width="14.33203125" style="3" customWidth="1"/>
    <col min="2" max="2" width="9.6640625" style="24" customWidth="1"/>
    <col min="3" max="3" width="10.109375" style="24" customWidth="1"/>
    <col min="4" max="4" width="9.88671875" style="24" bestFit="1" customWidth="1"/>
    <col min="5" max="5" width="10.5546875" style="24" customWidth="1"/>
    <col min="6" max="6" width="11.6640625" style="24" customWidth="1"/>
    <col min="7" max="7" width="1.109375" style="3" customWidth="1"/>
    <col min="8" max="8" width="9.33203125" style="3" customWidth="1"/>
    <col min="9" max="9" width="10.33203125" style="3" customWidth="1"/>
    <col min="10" max="10" width="8.88671875" style="3" customWidth="1"/>
    <col min="11" max="11" width="10.5546875" style="3" customWidth="1"/>
    <col min="12" max="12" width="10.88671875" style="3" customWidth="1"/>
    <col min="13" max="190" width="9.109375" style="3"/>
    <col min="191" max="191" width="13.5546875" style="3" customWidth="1"/>
    <col min="192" max="192" width="9.6640625" style="3" customWidth="1"/>
    <col min="193" max="193" width="10.109375" style="3" customWidth="1"/>
    <col min="194" max="194" width="9.33203125" style="3" customWidth="1"/>
    <col min="195" max="195" width="10.5546875" style="3" customWidth="1"/>
    <col min="196" max="196" width="11.6640625" style="3" customWidth="1"/>
    <col min="197" max="197" width="1.109375" style="3" customWidth="1"/>
    <col min="198" max="198" width="9.33203125" style="3" customWidth="1"/>
    <col min="199" max="199" width="10.33203125" style="3" customWidth="1"/>
    <col min="200" max="200" width="8.88671875" style="3" customWidth="1"/>
    <col min="201" max="201" width="10.5546875" style="3" customWidth="1"/>
    <col min="202" max="202" width="10.88671875" style="3" customWidth="1"/>
    <col min="203" max="203" width="12" style="3" bestFit="1" customWidth="1"/>
    <col min="204" max="205" width="11" style="3" bestFit="1" customWidth="1"/>
    <col min="206" max="206" width="11.109375" style="3" bestFit="1" customWidth="1"/>
    <col min="207" max="207" width="10.109375" style="3" bestFit="1" customWidth="1"/>
    <col min="208" max="446" width="9.109375" style="3"/>
    <col min="447" max="447" width="13.5546875" style="3" customWidth="1"/>
    <col min="448" max="448" width="9.6640625" style="3" customWidth="1"/>
    <col min="449" max="449" width="10.109375" style="3" customWidth="1"/>
    <col min="450" max="450" width="9.33203125" style="3" customWidth="1"/>
    <col min="451" max="451" width="10.5546875" style="3" customWidth="1"/>
    <col min="452" max="452" width="11.6640625" style="3" customWidth="1"/>
    <col min="453" max="453" width="1.109375" style="3" customWidth="1"/>
    <col min="454" max="454" width="9.33203125" style="3" customWidth="1"/>
    <col min="455" max="455" width="10.33203125" style="3" customWidth="1"/>
    <col min="456" max="456" width="8.88671875" style="3" customWidth="1"/>
    <col min="457" max="457" width="10.5546875" style="3" customWidth="1"/>
    <col min="458" max="458" width="10.88671875" style="3" customWidth="1"/>
    <col min="459" max="459" width="12" style="3" bestFit="1" customWidth="1"/>
    <col min="460" max="461" width="11" style="3" bestFit="1" customWidth="1"/>
    <col min="462" max="462" width="11.109375" style="3" bestFit="1" customWidth="1"/>
    <col min="463" max="463" width="10.109375" style="3" bestFit="1" customWidth="1"/>
    <col min="464" max="702" width="9.109375" style="3"/>
    <col min="703" max="703" width="13.5546875" style="3" customWidth="1"/>
    <col min="704" max="704" width="9.6640625" style="3" customWidth="1"/>
    <col min="705" max="705" width="10.109375" style="3" customWidth="1"/>
    <col min="706" max="706" width="9.33203125" style="3" customWidth="1"/>
    <col min="707" max="707" width="10.5546875" style="3" customWidth="1"/>
    <col min="708" max="708" width="11.6640625" style="3" customWidth="1"/>
    <col min="709" max="709" width="1.109375" style="3" customWidth="1"/>
    <col min="710" max="710" width="9.33203125" style="3" customWidth="1"/>
    <col min="711" max="711" width="10.33203125" style="3" customWidth="1"/>
    <col min="712" max="712" width="8.88671875" style="3" customWidth="1"/>
    <col min="713" max="713" width="10.5546875" style="3" customWidth="1"/>
    <col min="714" max="714" width="10.88671875" style="3" customWidth="1"/>
    <col min="715" max="715" width="12" style="3" bestFit="1" customWidth="1"/>
    <col min="716" max="717" width="11" style="3" bestFit="1" customWidth="1"/>
    <col min="718" max="718" width="11.109375" style="3" bestFit="1" customWidth="1"/>
    <col min="719" max="719" width="10.109375" style="3" bestFit="1" customWidth="1"/>
    <col min="720" max="958" width="9.109375" style="3"/>
    <col min="959" max="959" width="13.5546875" style="3" customWidth="1"/>
    <col min="960" max="960" width="9.6640625" style="3" customWidth="1"/>
    <col min="961" max="961" width="10.109375" style="3" customWidth="1"/>
    <col min="962" max="962" width="9.33203125" style="3" customWidth="1"/>
    <col min="963" max="963" width="10.5546875" style="3" customWidth="1"/>
    <col min="964" max="964" width="11.6640625" style="3" customWidth="1"/>
    <col min="965" max="965" width="1.109375" style="3" customWidth="1"/>
    <col min="966" max="966" width="9.33203125" style="3" customWidth="1"/>
    <col min="967" max="967" width="10.33203125" style="3" customWidth="1"/>
    <col min="968" max="968" width="8.88671875" style="3" customWidth="1"/>
    <col min="969" max="969" width="10.5546875" style="3" customWidth="1"/>
    <col min="970" max="970" width="10.88671875" style="3" customWidth="1"/>
    <col min="971" max="971" width="12" style="3" bestFit="1" customWidth="1"/>
    <col min="972" max="973" width="11" style="3" bestFit="1" customWidth="1"/>
    <col min="974" max="974" width="11.109375" style="3" bestFit="1" customWidth="1"/>
    <col min="975" max="975" width="10.109375" style="3" bestFit="1" customWidth="1"/>
    <col min="976" max="1214" width="9.109375" style="3"/>
    <col min="1215" max="1215" width="13.5546875" style="3" customWidth="1"/>
    <col min="1216" max="1216" width="9.6640625" style="3" customWidth="1"/>
    <col min="1217" max="1217" width="10.109375" style="3" customWidth="1"/>
    <col min="1218" max="1218" width="9.33203125" style="3" customWidth="1"/>
    <col min="1219" max="1219" width="10.5546875" style="3" customWidth="1"/>
    <col min="1220" max="1220" width="11.6640625" style="3" customWidth="1"/>
    <col min="1221" max="1221" width="1.109375" style="3" customWidth="1"/>
    <col min="1222" max="1222" width="9.33203125" style="3" customWidth="1"/>
    <col min="1223" max="1223" width="10.33203125" style="3" customWidth="1"/>
    <col min="1224" max="1224" width="8.88671875" style="3" customWidth="1"/>
    <col min="1225" max="1225" width="10.5546875" style="3" customWidth="1"/>
    <col min="1226" max="1226" width="10.88671875" style="3" customWidth="1"/>
    <col min="1227" max="1227" width="12" style="3" bestFit="1" customWidth="1"/>
    <col min="1228" max="1229" width="11" style="3" bestFit="1" customWidth="1"/>
    <col min="1230" max="1230" width="11.109375" style="3" bestFit="1" customWidth="1"/>
    <col min="1231" max="1231" width="10.109375" style="3" bestFit="1" customWidth="1"/>
    <col min="1232" max="1470" width="9.109375" style="3"/>
    <col min="1471" max="1471" width="13.5546875" style="3" customWidth="1"/>
    <col min="1472" max="1472" width="9.6640625" style="3" customWidth="1"/>
    <col min="1473" max="1473" width="10.109375" style="3" customWidth="1"/>
    <col min="1474" max="1474" width="9.33203125" style="3" customWidth="1"/>
    <col min="1475" max="1475" width="10.5546875" style="3" customWidth="1"/>
    <col min="1476" max="1476" width="11.6640625" style="3" customWidth="1"/>
    <col min="1477" max="1477" width="1.109375" style="3" customWidth="1"/>
    <col min="1478" max="1478" width="9.33203125" style="3" customWidth="1"/>
    <col min="1479" max="1479" width="10.33203125" style="3" customWidth="1"/>
    <col min="1480" max="1480" width="8.88671875" style="3" customWidth="1"/>
    <col min="1481" max="1481" width="10.5546875" style="3" customWidth="1"/>
    <col min="1482" max="1482" width="10.88671875" style="3" customWidth="1"/>
    <col min="1483" max="1483" width="12" style="3" bestFit="1" customWidth="1"/>
    <col min="1484" max="1485" width="11" style="3" bestFit="1" customWidth="1"/>
    <col min="1486" max="1486" width="11.109375" style="3" bestFit="1" customWidth="1"/>
    <col min="1487" max="1487" width="10.109375" style="3" bestFit="1" customWidth="1"/>
    <col min="1488" max="1726" width="9.109375" style="3"/>
    <col min="1727" max="1727" width="13.5546875" style="3" customWidth="1"/>
    <col min="1728" max="1728" width="9.6640625" style="3" customWidth="1"/>
    <col min="1729" max="1729" width="10.109375" style="3" customWidth="1"/>
    <col min="1730" max="1730" width="9.33203125" style="3" customWidth="1"/>
    <col min="1731" max="1731" width="10.5546875" style="3" customWidth="1"/>
    <col min="1732" max="1732" width="11.6640625" style="3" customWidth="1"/>
    <col min="1733" max="1733" width="1.109375" style="3" customWidth="1"/>
    <col min="1734" max="1734" width="9.33203125" style="3" customWidth="1"/>
    <col min="1735" max="1735" width="10.33203125" style="3" customWidth="1"/>
    <col min="1736" max="1736" width="8.88671875" style="3" customWidth="1"/>
    <col min="1737" max="1737" width="10.5546875" style="3" customWidth="1"/>
    <col min="1738" max="1738" width="10.88671875" style="3" customWidth="1"/>
    <col min="1739" max="1739" width="12" style="3" bestFit="1" customWidth="1"/>
    <col min="1740" max="1741" width="11" style="3" bestFit="1" customWidth="1"/>
    <col min="1742" max="1742" width="11.109375" style="3" bestFit="1" customWidth="1"/>
    <col min="1743" max="1743" width="10.109375" style="3" bestFit="1" customWidth="1"/>
    <col min="1744" max="1982" width="9.109375" style="3"/>
    <col min="1983" max="1983" width="13.5546875" style="3" customWidth="1"/>
    <col min="1984" max="1984" width="9.6640625" style="3" customWidth="1"/>
    <col min="1985" max="1985" width="10.109375" style="3" customWidth="1"/>
    <col min="1986" max="1986" width="9.33203125" style="3" customWidth="1"/>
    <col min="1987" max="1987" width="10.5546875" style="3" customWidth="1"/>
    <col min="1988" max="1988" width="11.6640625" style="3" customWidth="1"/>
    <col min="1989" max="1989" width="1.109375" style="3" customWidth="1"/>
    <col min="1990" max="1990" width="9.33203125" style="3" customWidth="1"/>
    <col min="1991" max="1991" width="10.33203125" style="3" customWidth="1"/>
    <col min="1992" max="1992" width="8.88671875" style="3" customWidth="1"/>
    <col min="1993" max="1993" width="10.5546875" style="3" customWidth="1"/>
    <col min="1994" max="1994" width="10.88671875" style="3" customWidth="1"/>
    <col min="1995" max="1995" width="12" style="3" bestFit="1" customWidth="1"/>
    <col min="1996" max="1997" width="11" style="3" bestFit="1" customWidth="1"/>
    <col min="1998" max="1998" width="11.109375" style="3" bestFit="1" customWidth="1"/>
    <col min="1999" max="1999" width="10.109375" style="3" bestFit="1" customWidth="1"/>
    <col min="2000" max="2238" width="9.109375" style="3"/>
    <col min="2239" max="2239" width="13.5546875" style="3" customWidth="1"/>
    <col min="2240" max="2240" width="9.6640625" style="3" customWidth="1"/>
    <col min="2241" max="2241" width="10.109375" style="3" customWidth="1"/>
    <col min="2242" max="2242" width="9.33203125" style="3" customWidth="1"/>
    <col min="2243" max="2243" width="10.5546875" style="3" customWidth="1"/>
    <col min="2244" max="2244" width="11.6640625" style="3" customWidth="1"/>
    <col min="2245" max="2245" width="1.109375" style="3" customWidth="1"/>
    <col min="2246" max="2246" width="9.33203125" style="3" customWidth="1"/>
    <col min="2247" max="2247" width="10.33203125" style="3" customWidth="1"/>
    <col min="2248" max="2248" width="8.88671875" style="3" customWidth="1"/>
    <col min="2249" max="2249" width="10.5546875" style="3" customWidth="1"/>
    <col min="2250" max="2250" width="10.88671875" style="3" customWidth="1"/>
    <col min="2251" max="2251" width="12" style="3" bestFit="1" customWidth="1"/>
    <col min="2252" max="2253" width="11" style="3" bestFit="1" customWidth="1"/>
    <col min="2254" max="2254" width="11.109375" style="3" bestFit="1" customWidth="1"/>
    <col min="2255" max="2255" width="10.109375" style="3" bestFit="1" customWidth="1"/>
    <col min="2256" max="2494" width="9.109375" style="3"/>
    <col min="2495" max="2495" width="13.5546875" style="3" customWidth="1"/>
    <col min="2496" max="2496" width="9.6640625" style="3" customWidth="1"/>
    <col min="2497" max="2497" width="10.109375" style="3" customWidth="1"/>
    <col min="2498" max="2498" width="9.33203125" style="3" customWidth="1"/>
    <col min="2499" max="2499" width="10.5546875" style="3" customWidth="1"/>
    <col min="2500" max="2500" width="11.6640625" style="3" customWidth="1"/>
    <col min="2501" max="2501" width="1.109375" style="3" customWidth="1"/>
    <col min="2502" max="2502" width="9.33203125" style="3" customWidth="1"/>
    <col min="2503" max="2503" width="10.33203125" style="3" customWidth="1"/>
    <col min="2504" max="2504" width="8.88671875" style="3" customWidth="1"/>
    <col min="2505" max="2505" width="10.5546875" style="3" customWidth="1"/>
    <col min="2506" max="2506" width="10.88671875" style="3" customWidth="1"/>
    <col min="2507" max="2507" width="12" style="3" bestFit="1" customWidth="1"/>
    <col min="2508" max="2509" width="11" style="3" bestFit="1" customWidth="1"/>
    <col min="2510" max="2510" width="11.109375" style="3" bestFit="1" customWidth="1"/>
    <col min="2511" max="2511" width="10.109375" style="3" bestFit="1" customWidth="1"/>
    <col min="2512" max="2750" width="9.109375" style="3"/>
    <col min="2751" max="2751" width="13.5546875" style="3" customWidth="1"/>
    <col min="2752" max="2752" width="9.6640625" style="3" customWidth="1"/>
    <col min="2753" max="2753" width="10.109375" style="3" customWidth="1"/>
    <col min="2754" max="2754" width="9.33203125" style="3" customWidth="1"/>
    <col min="2755" max="2755" width="10.5546875" style="3" customWidth="1"/>
    <col min="2756" max="2756" width="11.6640625" style="3" customWidth="1"/>
    <col min="2757" max="2757" width="1.109375" style="3" customWidth="1"/>
    <col min="2758" max="2758" width="9.33203125" style="3" customWidth="1"/>
    <col min="2759" max="2759" width="10.33203125" style="3" customWidth="1"/>
    <col min="2760" max="2760" width="8.88671875" style="3" customWidth="1"/>
    <col min="2761" max="2761" width="10.5546875" style="3" customWidth="1"/>
    <col min="2762" max="2762" width="10.88671875" style="3" customWidth="1"/>
    <col min="2763" max="2763" width="12" style="3" bestFit="1" customWidth="1"/>
    <col min="2764" max="2765" width="11" style="3" bestFit="1" customWidth="1"/>
    <col min="2766" max="2766" width="11.109375" style="3" bestFit="1" customWidth="1"/>
    <col min="2767" max="2767" width="10.109375" style="3" bestFit="1" customWidth="1"/>
    <col min="2768" max="3006" width="9.109375" style="3"/>
    <col min="3007" max="3007" width="13.5546875" style="3" customWidth="1"/>
    <col min="3008" max="3008" width="9.6640625" style="3" customWidth="1"/>
    <col min="3009" max="3009" width="10.109375" style="3" customWidth="1"/>
    <col min="3010" max="3010" width="9.33203125" style="3" customWidth="1"/>
    <col min="3011" max="3011" width="10.5546875" style="3" customWidth="1"/>
    <col min="3012" max="3012" width="11.6640625" style="3" customWidth="1"/>
    <col min="3013" max="3013" width="1.109375" style="3" customWidth="1"/>
    <col min="3014" max="3014" width="9.33203125" style="3" customWidth="1"/>
    <col min="3015" max="3015" width="10.33203125" style="3" customWidth="1"/>
    <col min="3016" max="3016" width="8.88671875" style="3" customWidth="1"/>
    <col min="3017" max="3017" width="10.5546875" style="3" customWidth="1"/>
    <col min="3018" max="3018" width="10.88671875" style="3" customWidth="1"/>
    <col min="3019" max="3019" width="12" style="3" bestFit="1" customWidth="1"/>
    <col min="3020" max="3021" width="11" style="3" bestFit="1" customWidth="1"/>
    <col min="3022" max="3022" width="11.109375" style="3" bestFit="1" customWidth="1"/>
    <col min="3023" max="3023" width="10.109375" style="3" bestFit="1" customWidth="1"/>
    <col min="3024" max="3262" width="9.109375" style="3"/>
    <col min="3263" max="3263" width="13.5546875" style="3" customWidth="1"/>
    <col min="3264" max="3264" width="9.6640625" style="3" customWidth="1"/>
    <col min="3265" max="3265" width="10.109375" style="3" customWidth="1"/>
    <col min="3266" max="3266" width="9.33203125" style="3" customWidth="1"/>
    <col min="3267" max="3267" width="10.5546875" style="3" customWidth="1"/>
    <col min="3268" max="3268" width="11.6640625" style="3" customWidth="1"/>
    <col min="3269" max="3269" width="1.109375" style="3" customWidth="1"/>
    <col min="3270" max="3270" width="9.33203125" style="3" customWidth="1"/>
    <col min="3271" max="3271" width="10.33203125" style="3" customWidth="1"/>
    <col min="3272" max="3272" width="8.88671875" style="3" customWidth="1"/>
    <col min="3273" max="3273" width="10.5546875" style="3" customWidth="1"/>
    <col min="3274" max="3274" width="10.88671875" style="3" customWidth="1"/>
    <col min="3275" max="3275" width="12" style="3" bestFit="1" customWidth="1"/>
    <col min="3276" max="3277" width="11" style="3" bestFit="1" customWidth="1"/>
    <col min="3278" max="3278" width="11.109375" style="3" bestFit="1" customWidth="1"/>
    <col min="3279" max="3279" width="10.109375" style="3" bestFit="1" customWidth="1"/>
    <col min="3280" max="3518" width="9.109375" style="3"/>
    <col min="3519" max="3519" width="13.5546875" style="3" customWidth="1"/>
    <col min="3520" max="3520" width="9.6640625" style="3" customWidth="1"/>
    <col min="3521" max="3521" width="10.109375" style="3" customWidth="1"/>
    <col min="3522" max="3522" width="9.33203125" style="3" customWidth="1"/>
    <col min="3523" max="3523" width="10.5546875" style="3" customWidth="1"/>
    <col min="3524" max="3524" width="11.6640625" style="3" customWidth="1"/>
    <col min="3525" max="3525" width="1.109375" style="3" customWidth="1"/>
    <col min="3526" max="3526" width="9.33203125" style="3" customWidth="1"/>
    <col min="3527" max="3527" width="10.33203125" style="3" customWidth="1"/>
    <col min="3528" max="3528" width="8.88671875" style="3" customWidth="1"/>
    <col min="3529" max="3529" width="10.5546875" style="3" customWidth="1"/>
    <col min="3530" max="3530" width="10.88671875" style="3" customWidth="1"/>
    <col min="3531" max="3531" width="12" style="3" bestFit="1" customWidth="1"/>
    <col min="3532" max="3533" width="11" style="3" bestFit="1" customWidth="1"/>
    <col min="3534" max="3534" width="11.109375" style="3" bestFit="1" customWidth="1"/>
    <col min="3535" max="3535" width="10.109375" style="3" bestFit="1" customWidth="1"/>
    <col min="3536" max="3774" width="9.109375" style="3"/>
    <col min="3775" max="3775" width="13.5546875" style="3" customWidth="1"/>
    <col min="3776" max="3776" width="9.6640625" style="3" customWidth="1"/>
    <col min="3777" max="3777" width="10.109375" style="3" customWidth="1"/>
    <col min="3778" max="3778" width="9.33203125" style="3" customWidth="1"/>
    <col min="3779" max="3779" width="10.5546875" style="3" customWidth="1"/>
    <col min="3780" max="3780" width="11.6640625" style="3" customWidth="1"/>
    <col min="3781" max="3781" width="1.109375" style="3" customWidth="1"/>
    <col min="3782" max="3782" width="9.33203125" style="3" customWidth="1"/>
    <col min="3783" max="3783" width="10.33203125" style="3" customWidth="1"/>
    <col min="3784" max="3784" width="8.88671875" style="3" customWidth="1"/>
    <col min="3785" max="3785" width="10.5546875" style="3" customWidth="1"/>
    <col min="3786" max="3786" width="10.88671875" style="3" customWidth="1"/>
    <col min="3787" max="3787" width="12" style="3" bestFit="1" customWidth="1"/>
    <col min="3788" max="3789" width="11" style="3" bestFit="1" customWidth="1"/>
    <col min="3790" max="3790" width="11.109375" style="3" bestFit="1" customWidth="1"/>
    <col min="3791" max="3791" width="10.109375" style="3" bestFit="1" customWidth="1"/>
    <col min="3792" max="4030" width="9.109375" style="3"/>
    <col min="4031" max="4031" width="13.5546875" style="3" customWidth="1"/>
    <col min="4032" max="4032" width="9.6640625" style="3" customWidth="1"/>
    <col min="4033" max="4033" width="10.109375" style="3" customWidth="1"/>
    <col min="4034" max="4034" width="9.33203125" style="3" customWidth="1"/>
    <col min="4035" max="4035" width="10.5546875" style="3" customWidth="1"/>
    <col min="4036" max="4036" width="11.6640625" style="3" customWidth="1"/>
    <col min="4037" max="4037" width="1.109375" style="3" customWidth="1"/>
    <col min="4038" max="4038" width="9.33203125" style="3" customWidth="1"/>
    <col min="4039" max="4039" width="10.33203125" style="3" customWidth="1"/>
    <col min="4040" max="4040" width="8.88671875" style="3" customWidth="1"/>
    <col min="4041" max="4041" width="10.5546875" style="3" customWidth="1"/>
    <col min="4042" max="4042" width="10.88671875" style="3" customWidth="1"/>
    <col min="4043" max="4043" width="12" style="3" bestFit="1" customWidth="1"/>
    <col min="4044" max="4045" width="11" style="3" bestFit="1" customWidth="1"/>
    <col min="4046" max="4046" width="11.109375" style="3" bestFit="1" customWidth="1"/>
    <col min="4047" max="4047" width="10.109375" style="3" bestFit="1" customWidth="1"/>
    <col min="4048" max="4286" width="9.109375" style="3"/>
    <col min="4287" max="4287" width="13.5546875" style="3" customWidth="1"/>
    <col min="4288" max="4288" width="9.6640625" style="3" customWidth="1"/>
    <col min="4289" max="4289" width="10.109375" style="3" customWidth="1"/>
    <col min="4290" max="4290" width="9.33203125" style="3" customWidth="1"/>
    <col min="4291" max="4291" width="10.5546875" style="3" customWidth="1"/>
    <col min="4292" max="4292" width="11.6640625" style="3" customWidth="1"/>
    <col min="4293" max="4293" width="1.109375" style="3" customWidth="1"/>
    <col min="4294" max="4294" width="9.33203125" style="3" customWidth="1"/>
    <col min="4295" max="4295" width="10.33203125" style="3" customWidth="1"/>
    <col min="4296" max="4296" width="8.88671875" style="3" customWidth="1"/>
    <col min="4297" max="4297" width="10.5546875" style="3" customWidth="1"/>
    <col min="4298" max="4298" width="10.88671875" style="3" customWidth="1"/>
    <col min="4299" max="4299" width="12" style="3" bestFit="1" customWidth="1"/>
    <col min="4300" max="4301" width="11" style="3" bestFit="1" customWidth="1"/>
    <col min="4302" max="4302" width="11.109375" style="3" bestFit="1" customWidth="1"/>
    <col min="4303" max="4303" width="10.109375" style="3" bestFit="1" customWidth="1"/>
    <col min="4304" max="4542" width="9.109375" style="3"/>
    <col min="4543" max="4543" width="13.5546875" style="3" customWidth="1"/>
    <col min="4544" max="4544" width="9.6640625" style="3" customWidth="1"/>
    <col min="4545" max="4545" width="10.109375" style="3" customWidth="1"/>
    <col min="4546" max="4546" width="9.33203125" style="3" customWidth="1"/>
    <col min="4547" max="4547" width="10.5546875" style="3" customWidth="1"/>
    <col min="4548" max="4548" width="11.6640625" style="3" customWidth="1"/>
    <col min="4549" max="4549" width="1.109375" style="3" customWidth="1"/>
    <col min="4550" max="4550" width="9.33203125" style="3" customWidth="1"/>
    <col min="4551" max="4551" width="10.33203125" style="3" customWidth="1"/>
    <col min="4552" max="4552" width="8.88671875" style="3" customWidth="1"/>
    <col min="4553" max="4553" width="10.5546875" style="3" customWidth="1"/>
    <col min="4554" max="4554" width="10.88671875" style="3" customWidth="1"/>
    <col min="4555" max="4555" width="12" style="3" bestFit="1" customWidth="1"/>
    <col min="4556" max="4557" width="11" style="3" bestFit="1" customWidth="1"/>
    <col min="4558" max="4558" width="11.109375" style="3" bestFit="1" customWidth="1"/>
    <col min="4559" max="4559" width="10.109375" style="3" bestFit="1" customWidth="1"/>
    <col min="4560" max="4798" width="9.109375" style="3"/>
    <col min="4799" max="4799" width="13.5546875" style="3" customWidth="1"/>
    <col min="4800" max="4800" width="9.6640625" style="3" customWidth="1"/>
    <col min="4801" max="4801" width="10.109375" style="3" customWidth="1"/>
    <col min="4802" max="4802" width="9.33203125" style="3" customWidth="1"/>
    <col min="4803" max="4803" width="10.5546875" style="3" customWidth="1"/>
    <col min="4804" max="4804" width="11.6640625" style="3" customWidth="1"/>
    <col min="4805" max="4805" width="1.109375" style="3" customWidth="1"/>
    <col min="4806" max="4806" width="9.33203125" style="3" customWidth="1"/>
    <col min="4807" max="4807" width="10.33203125" style="3" customWidth="1"/>
    <col min="4808" max="4808" width="8.88671875" style="3" customWidth="1"/>
    <col min="4809" max="4809" width="10.5546875" style="3" customWidth="1"/>
    <col min="4810" max="4810" width="10.88671875" style="3" customWidth="1"/>
    <col min="4811" max="4811" width="12" style="3" bestFit="1" customWidth="1"/>
    <col min="4812" max="4813" width="11" style="3" bestFit="1" customWidth="1"/>
    <col min="4814" max="4814" width="11.109375" style="3" bestFit="1" customWidth="1"/>
    <col min="4815" max="4815" width="10.109375" style="3" bestFit="1" customWidth="1"/>
    <col min="4816" max="5054" width="9.109375" style="3"/>
    <col min="5055" max="5055" width="13.5546875" style="3" customWidth="1"/>
    <col min="5056" max="5056" width="9.6640625" style="3" customWidth="1"/>
    <col min="5057" max="5057" width="10.109375" style="3" customWidth="1"/>
    <col min="5058" max="5058" width="9.33203125" style="3" customWidth="1"/>
    <col min="5059" max="5059" width="10.5546875" style="3" customWidth="1"/>
    <col min="5060" max="5060" width="11.6640625" style="3" customWidth="1"/>
    <col min="5061" max="5061" width="1.109375" style="3" customWidth="1"/>
    <col min="5062" max="5062" width="9.33203125" style="3" customWidth="1"/>
    <col min="5063" max="5063" width="10.33203125" style="3" customWidth="1"/>
    <col min="5064" max="5064" width="8.88671875" style="3" customWidth="1"/>
    <col min="5065" max="5065" width="10.5546875" style="3" customWidth="1"/>
    <col min="5066" max="5066" width="10.88671875" style="3" customWidth="1"/>
    <col min="5067" max="5067" width="12" style="3" bestFit="1" customWidth="1"/>
    <col min="5068" max="5069" width="11" style="3" bestFit="1" customWidth="1"/>
    <col min="5070" max="5070" width="11.109375" style="3" bestFit="1" customWidth="1"/>
    <col min="5071" max="5071" width="10.109375" style="3" bestFit="1" customWidth="1"/>
    <col min="5072" max="5310" width="9.109375" style="3"/>
    <col min="5311" max="5311" width="13.5546875" style="3" customWidth="1"/>
    <col min="5312" max="5312" width="9.6640625" style="3" customWidth="1"/>
    <col min="5313" max="5313" width="10.109375" style="3" customWidth="1"/>
    <col min="5314" max="5314" width="9.33203125" style="3" customWidth="1"/>
    <col min="5315" max="5315" width="10.5546875" style="3" customWidth="1"/>
    <col min="5316" max="5316" width="11.6640625" style="3" customWidth="1"/>
    <col min="5317" max="5317" width="1.109375" style="3" customWidth="1"/>
    <col min="5318" max="5318" width="9.33203125" style="3" customWidth="1"/>
    <col min="5319" max="5319" width="10.33203125" style="3" customWidth="1"/>
    <col min="5320" max="5320" width="8.88671875" style="3" customWidth="1"/>
    <col min="5321" max="5321" width="10.5546875" style="3" customWidth="1"/>
    <col min="5322" max="5322" width="10.88671875" style="3" customWidth="1"/>
    <col min="5323" max="5323" width="12" style="3" bestFit="1" customWidth="1"/>
    <col min="5324" max="5325" width="11" style="3" bestFit="1" customWidth="1"/>
    <col min="5326" max="5326" width="11.109375" style="3" bestFit="1" customWidth="1"/>
    <col min="5327" max="5327" width="10.109375" style="3" bestFit="1" customWidth="1"/>
    <col min="5328" max="5566" width="9.109375" style="3"/>
    <col min="5567" max="5567" width="13.5546875" style="3" customWidth="1"/>
    <col min="5568" max="5568" width="9.6640625" style="3" customWidth="1"/>
    <col min="5569" max="5569" width="10.109375" style="3" customWidth="1"/>
    <col min="5570" max="5570" width="9.33203125" style="3" customWidth="1"/>
    <col min="5571" max="5571" width="10.5546875" style="3" customWidth="1"/>
    <col min="5572" max="5572" width="11.6640625" style="3" customWidth="1"/>
    <col min="5573" max="5573" width="1.109375" style="3" customWidth="1"/>
    <col min="5574" max="5574" width="9.33203125" style="3" customWidth="1"/>
    <col min="5575" max="5575" width="10.33203125" style="3" customWidth="1"/>
    <col min="5576" max="5576" width="8.88671875" style="3" customWidth="1"/>
    <col min="5577" max="5577" width="10.5546875" style="3" customWidth="1"/>
    <col min="5578" max="5578" width="10.88671875" style="3" customWidth="1"/>
    <col min="5579" max="5579" width="12" style="3" bestFit="1" customWidth="1"/>
    <col min="5580" max="5581" width="11" style="3" bestFit="1" customWidth="1"/>
    <col min="5582" max="5582" width="11.109375" style="3" bestFit="1" customWidth="1"/>
    <col min="5583" max="5583" width="10.109375" style="3" bestFit="1" customWidth="1"/>
    <col min="5584" max="5822" width="9.109375" style="3"/>
    <col min="5823" max="5823" width="13.5546875" style="3" customWidth="1"/>
    <col min="5824" max="5824" width="9.6640625" style="3" customWidth="1"/>
    <col min="5825" max="5825" width="10.109375" style="3" customWidth="1"/>
    <col min="5826" max="5826" width="9.33203125" style="3" customWidth="1"/>
    <col min="5827" max="5827" width="10.5546875" style="3" customWidth="1"/>
    <col min="5828" max="5828" width="11.6640625" style="3" customWidth="1"/>
    <col min="5829" max="5829" width="1.109375" style="3" customWidth="1"/>
    <col min="5830" max="5830" width="9.33203125" style="3" customWidth="1"/>
    <col min="5831" max="5831" width="10.33203125" style="3" customWidth="1"/>
    <col min="5832" max="5832" width="8.88671875" style="3" customWidth="1"/>
    <col min="5833" max="5833" width="10.5546875" style="3" customWidth="1"/>
    <col min="5834" max="5834" width="10.88671875" style="3" customWidth="1"/>
    <col min="5835" max="5835" width="12" style="3" bestFit="1" customWidth="1"/>
    <col min="5836" max="5837" width="11" style="3" bestFit="1" customWidth="1"/>
    <col min="5838" max="5838" width="11.109375" style="3" bestFit="1" customWidth="1"/>
    <col min="5839" max="5839" width="10.109375" style="3" bestFit="1" customWidth="1"/>
    <col min="5840" max="6078" width="9.109375" style="3"/>
    <col min="6079" max="6079" width="13.5546875" style="3" customWidth="1"/>
    <col min="6080" max="6080" width="9.6640625" style="3" customWidth="1"/>
    <col min="6081" max="6081" width="10.109375" style="3" customWidth="1"/>
    <col min="6082" max="6082" width="9.33203125" style="3" customWidth="1"/>
    <col min="6083" max="6083" width="10.5546875" style="3" customWidth="1"/>
    <col min="6084" max="6084" width="11.6640625" style="3" customWidth="1"/>
    <col min="6085" max="6085" width="1.109375" style="3" customWidth="1"/>
    <col min="6086" max="6086" width="9.33203125" style="3" customWidth="1"/>
    <col min="6087" max="6087" width="10.33203125" style="3" customWidth="1"/>
    <col min="6088" max="6088" width="8.88671875" style="3" customWidth="1"/>
    <col min="6089" max="6089" width="10.5546875" style="3" customWidth="1"/>
    <col min="6090" max="6090" width="10.88671875" style="3" customWidth="1"/>
    <col min="6091" max="6091" width="12" style="3" bestFit="1" customWidth="1"/>
    <col min="6092" max="6093" width="11" style="3" bestFit="1" customWidth="1"/>
    <col min="6094" max="6094" width="11.109375" style="3" bestFit="1" customWidth="1"/>
    <col min="6095" max="6095" width="10.109375" style="3" bestFit="1" customWidth="1"/>
    <col min="6096" max="6334" width="9.109375" style="3"/>
    <col min="6335" max="6335" width="13.5546875" style="3" customWidth="1"/>
    <col min="6336" max="6336" width="9.6640625" style="3" customWidth="1"/>
    <col min="6337" max="6337" width="10.109375" style="3" customWidth="1"/>
    <col min="6338" max="6338" width="9.33203125" style="3" customWidth="1"/>
    <col min="6339" max="6339" width="10.5546875" style="3" customWidth="1"/>
    <col min="6340" max="6340" width="11.6640625" style="3" customWidth="1"/>
    <col min="6341" max="6341" width="1.109375" style="3" customWidth="1"/>
    <col min="6342" max="6342" width="9.33203125" style="3" customWidth="1"/>
    <col min="6343" max="6343" width="10.33203125" style="3" customWidth="1"/>
    <col min="6344" max="6344" width="8.88671875" style="3" customWidth="1"/>
    <col min="6345" max="6345" width="10.5546875" style="3" customWidth="1"/>
    <col min="6346" max="6346" width="10.88671875" style="3" customWidth="1"/>
    <col min="6347" max="6347" width="12" style="3" bestFit="1" customWidth="1"/>
    <col min="6348" max="6349" width="11" style="3" bestFit="1" customWidth="1"/>
    <col min="6350" max="6350" width="11.109375" style="3" bestFit="1" customWidth="1"/>
    <col min="6351" max="6351" width="10.109375" style="3" bestFit="1" customWidth="1"/>
    <col min="6352" max="6590" width="9.109375" style="3"/>
    <col min="6591" max="6591" width="13.5546875" style="3" customWidth="1"/>
    <col min="6592" max="6592" width="9.6640625" style="3" customWidth="1"/>
    <col min="6593" max="6593" width="10.109375" style="3" customWidth="1"/>
    <col min="6594" max="6594" width="9.33203125" style="3" customWidth="1"/>
    <col min="6595" max="6595" width="10.5546875" style="3" customWidth="1"/>
    <col min="6596" max="6596" width="11.6640625" style="3" customWidth="1"/>
    <col min="6597" max="6597" width="1.109375" style="3" customWidth="1"/>
    <col min="6598" max="6598" width="9.33203125" style="3" customWidth="1"/>
    <col min="6599" max="6599" width="10.33203125" style="3" customWidth="1"/>
    <col min="6600" max="6600" width="8.88671875" style="3" customWidth="1"/>
    <col min="6601" max="6601" width="10.5546875" style="3" customWidth="1"/>
    <col min="6602" max="6602" width="10.88671875" style="3" customWidth="1"/>
    <col min="6603" max="6603" width="12" style="3" bestFit="1" customWidth="1"/>
    <col min="6604" max="6605" width="11" style="3" bestFit="1" customWidth="1"/>
    <col min="6606" max="6606" width="11.109375" style="3" bestFit="1" customWidth="1"/>
    <col min="6607" max="6607" width="10.109375" style="3" bestFit="1" customWidth="1"/>
    <col min="6608" max="6846" width="9.109375" style="3"/>
    <col min="6847" max="6847" width="13.5546875" style="3" customWidth="1"/>
    <col min="6848" max="6848" width="9.6640625" style="3" customWidth="1"/>
    <col min="6849" max="6849" width="10.109375" style="3" customWidth="1"/>
    <col min="6850" max="6850" width="9.33203125" style="3" customWidth="1"/>
    <col min="6851" max="6851" width="10.5546875" style="3" customWidth="1"/>
    <col min="6852" max="6852" width="11.6640625" style="3" customWidth="1"/>
    <col min="6853" max="6853" width="1.109375" style="3" customWidth="1"/>
    <col min="6854" max="6854" width="9.33203125" style="3" customWidth="1"/>
    <col min="6855" max="6855" width="10.33203125" style="3" customWidth="1"/>
    <col min="6856" max="6856" width="8.88671875" style="3" customWidth="1"/>
    <col min="6857" max="6857" width="10.5546875" style="3" customWidth="1"/>
    <col min="6858" max="6858" width="10.88671875" style="3" customWidth="1"/>
    <col min="6859" max="6859" width="12" style="3" bestFit="1" customWidth="1"/>
    <col min="6860" max="6861" width="11" style="3" bestFit="1" customWidth="1"/>
    <col min="6862" max="6862" width="11.109375" style="3" bestFit="1" customWidth="1"/>
    <col min="6863" max="6863" width="10.109375" style="3" bestFit="1" customWidth="1"/>
    <col min="6864" max="7102" width="9.109375" style="3"/>
    <col min="7103" max="7103" width="13.5546875" style="3" customWidth="1"/>
    <col min="7104" max="7104" width="9.6640625" style="3" customWidth="1"/>
    <col min="7105" max="7105" width="10.109375" style="3" customWidth="1"/>
    <col min="7106" max="7106" width="9.33203125" style="3" customWidth="1"/>
    <col min="7107" max="7107" width="10.5546875" style="3" customWidth="1"/>
    <col min="7108" max="7108" width="11.6640625" style="3" customWidth="1"/>
    <col min="7109" max="7109" width="1.109375" style="3" customWidth="1"/>
    <col min="7110" max="7110" width="9.33203125" style="3" customWidth="1"/>
    <col min="7111" max="7111" width="10.33203125" style="3" customWidth="1"/>
    <col min="7112" max="7112" width="8.88671875" style="3" customWidth="1"/>
    <col min="7113" max="7113" width="10.5546875" style="3" customWidth="1"/>
    <col min="7114" max="7114" width="10.88671875" style="3" customWidth="1"/>
    <col min="7115" max="7115" width="12" style="3" bestFit="1" customWidth="1"/>
    <col min="7116" max="7117" width="11" style="3" bestFit="1" customWidth="1"/>
    <col min="7118" max="7118" width="11.109375" style="3" bestFit="1" customWidth="1"/>
    <col min="7119" max="7119" width="10.109375" style="3" bestFit="1" customWidth="1"/>
    <col min="7120" max="7358" width="9.109375" style="3"/>
    <col min="7359" max="7359" width="13.5546875" style="3" customWidth="1"/>
    <col min="7360" max="7360" width="9.6640625" style="3" customWidth="1"/>
    <col min="7361" max="7361" width="10.109375" style="3" customWidth="1"/>
    <col min="7362" max="7362" width="9.33203125" style="3" customWidth="1"/>
    <col min="7363" max="7363" width="10.5546875" style="3" customWidth="1"/>
    <col min="7364" max="7364" width="11.6640625" style="3" customWidth="1"/>
    <col min="7365" max="7365" width="1.109375" style="3" customWidth="1"/>
    <col min="7366" max="7366" width="9.33203125" style="3" customWidth="1"/>
    <col min="7367" max="7367" width="10.33203125" style="3" customWidth="1"/>
    <col min="7368" max="7368" width="8.88671875" style="3" customWidth="1"/>
    <col min="7369" max="7369" width="10.5546875" style="3" customWidth="1"/>
    <col min="7370" max="7370" width="10.88671875" style="3" customWidth="1"/>
    <col min="7371" max="7371" width="12" style="3" bestFit="1" customWidth="1"/>
    <col min="7372" max="7373" width="11" style="3" bestFit="1" customWidth="1"/>
    <col min="7374" max="7374" width="11.109375" style="3" bestFit="1" customWidth="1"/>
    <col min="7375" max="7375" width="10.109375" style="3" bestFit="1" customWidth="1"/>
    <col min="7376" max="7614" width="9.109375" style="3"/>
    <col min="7615" max="7615" width="13.5546875" style="3" customWidth="1"/>
    <col min="7616" max="7616" width="9.6640625" style="3" customWidth="1"/>
    <col min="7617" max="7617" width="10.109375" style="3" customWidth="1"/>
    <col min="7618" max="7618" width="9.33203125" style="3" customWidth="1"/>
    <col min="7619" max="7619" width="10.5546875" style="3" customWidth="1"/>
    <col min="7620" max="7620" width="11.6640625" style="3" customWidth="1"/>
    <col min="7621" max="7621" width="1.109375" style="3" customWidth="1"/>
    <col min="7622" max="7622" width="9.33203125" style="3" customWidth="1"/>
    <col min="7623" max="7623" width="10.33203125" style="3" customWidth="1"/>
    <col min="7624" max="7624" width="8.88671875" style="3" customWidth="1"/>
    <col min="7625" max="7625" width="10.5546875" style="3" customWidth="1"/>
    <col min="7626" max="7626" width="10.88671875" style="3" customWidth="1"/>
    <col min="7627" max="7627" width="12" style="3" bestFit="1" customWidth="1"/>
    <col min="7628" max="7629" width="11" style="3" bestFit="1" customWidth="1"/>
    <col min="7630" max="7630" width="11.109375" style="3" bestFit="1" customWidth="1"/>
    <col min="7631" max="7631" width="10.109375" style="3" bestFit="1" customWidth="1"/>
    <col min="7632" max="7870" width="9.109375" style="3"/>
    <col min="7871" max="7871" width="13.5546875" style="3" customWidth="1"/>
    <col min="7872" max="7872" width="9.6640625" style="3" customWidth="1"/>
    <col min="7873" max="7873" width="10.109375" style="3" customWidth="1"/>
    <col min="7874" max="7874" width="9.33203125" style="3" customWidth="1"/>
    <col min="7875" max="7875" width="10.5546875" style="3" customWidth="1"/>
    <col min="7876" max="7876" width="11.6640625" style="3" customWidth="1"/>
    <col min="7877" max="7877" width="1.109375" style="3" customWidth="1"/>
    <col min="7878" max="7878" width="9.33203125" style="3" customWidth="1"/>
    <col min="7879" max="7879" width="10.33203125" style="3" customWidth="1"/>
    <col min="7880" max="7880" width="8.88671875" style="3" customWidth="1"/>
    <col min="7881" max="7881" width="10.5546875" style="3" customWidth="1"/>
    <col min="7882" max="7882" width="10.88671875" style="3" customWidth="1"/>
    <col min="7883" max="7883" width="12" style="3" bestFit="1" customWidth="1"/>
    <col min="7884" max="7885" width="11" style="3" bestFit="1" customWidth="1"/>
    <col min="7886" max="7886" width="11.109375" style="3" bestFit="1" customWidth="1"/>
    <col min="7887" max="7887" width="10.109375" style="3" bestFit="1" customWidth="1"/>
    <col min="7888" max="8126" width="9.109375" style="3"/>
    <col min="8127" max="8127" width="13.5546875" style="3" customWidth="1"/>
    <col min="8128" max="8128" width="9.6640625" style="3" customWidth="1"/>
    <col min="8129" max="8129" width="10.109375" style="3" customWidth="1"/>
    <col min="8130" max="8130" width="9.33203125" style="3" customWidth="1"/>
    <col min="8131" max="8131" width="10.5546875" style="3" customWidth="1"/>
    <col min="8132" max="8132" width="11.6640625" style="3" customWidth="1"/>
    <col min="8133" max="8133" width="1.109375" style="3" customWidth="1"/>
    <col min="8134" max="8134" width="9.33203125" style="3" customWidth="1"/>
    <col min="8135" max="8135" width="10.33203125" style="3" customWidth="1"/>
    <col min="8136" max="8136" width="8.88671875" style="3" customWidth="1"/>
    <col min="8137" max="8137" width="10.5546875" style="3" customWidth="1"/>
    <col min="8138" max="8138" width="10.88671875" style="3" customWidth="1"/>
    <col min="8139" max="8139" width="12" style="3" bestFit="1" customWidth="1"/>
    <col min="8140" max="8141" width="11" style="3" bestFit="1" customWidth="1"/>
    <col min="8142" max="8142" width="11.109375" style="3" bestFit="1" customWidth="1"/>
    <col min="8143" max="8143" width="10.109375" style="3" bestFit="1" customWidth="1"/>
    <col min="8144" max="8382" width="9.109375" style="3"/>
    <col min="8383" max="8383" width="13.5546875" style="3" customWidth="1"/>
    <col min="8384" max="8384" width="9.6640625" style="3" customWidth="1"/>
    <col min="8385" max="8385" width="10.109375" style="3" customWidth="1"/>
    <col min="8386" max="8386" width="9.33203125" style="3" customWidth="1"/>
    <col min="8387" max="8387" width="10.5546875" style="3" customWidth="1"/>
    <col min="8388" max="8388" width="11.6640625" style="3" customWidth="1"/>
    <col min="8389" max="8389" width="1.109375" style="3" customWidth="1"/>
    <col min="8390" max="8390" width="9.33203125" style="3" customWidth="1"/>
    <col min="8391" max="8391" width="10.33203125" style="3" customWidth="1"/>
    <col min="8392" max="8392" width="8.88671875" style="3" customWidth="1"/>
    <col min="8393" max="8393" width="10.5546875" style="3" customWidth="1"/>
    <col min="8394" max="8394" width="10.88671875" style="3" customWidth="1"/>
    <col min="8395" max="8395" width="12" style="3" bestFit="1" customWidth="1"/>
    <col min="8396" max="8397" width="11" style="3" bestFit="1" customWidth="1"/>
    <col min="8398" max="8398" width="11.109375" style="3" bestFit="1" customWidth="1"/>
    <col min="8399" max="8399" width="10.109375" style="3" bestFit="1" customWidth="1"/>
    <col min="8400" max="8638" width="9.109375" style="3"/>
    <col min="8639" max="8639" width="13.5546875" style="3" customWidth="1"/>
    <col min="8640" max="8640" width="9.6640625" style="3" customWidth="1"/>
    <col min="8641" max="8641" width="10.109375" style="3" customWidth="1"/>
    <col min="8642" max="8642" width="9.33203125" style="3" customWidth="1"/>
    <col min="8643" max="8643" width="10.5546875" style="3" customWidth="1"/>
    <col min="8644" max="8644" width="11.6640625" style="3" customWidth="1"/>
    <col min="8645" max="8645" width="1.109375" style="3" customWidth="1"/>
    <col min="8646" max="8646" width="9.33203125" style="3" customWidth="1"/>
    <col min="8647" max="8647" width="10.33203125" style="3" customWidth="1"/>
    <col min="8648" max="8648" width="8.88671875" style="3" customWidth="1"/>
    <col min="8649" max="8649" width="10.5546875" style="3" customWidth="1"/>
    <col min="8650" max="8650" width="10.88671875" style="3" customWidth="1"/>
    <col min="8651" max="8651" width="12" style="3" bestFit="1" customWidth="1"/>
    <col min="8652" max="8653" width="11" style="3" bestFit="1" customWidth="1"/>
    <col min="8654" max="8654" width="11.109375" style="3" bestFit="1" customWidth="1"/>
    <col min="8655" max="8655" width="10.109375" style="3" bestFit="1" customWidth="1"/>
    <col min="8656" max="8894" width="9.109375" style="3"/>
    <col min="8895" max="8895" width="13.5546875" style="3" customWidth="1"/>
    <col min="8896" max="8896" width="9.6640625" style="3" customWidth="1"/>
    <col min="8897" max="8897" width="10.109375" style="3" customWidth="1"/>
    <col min="8898" max="8898" width="9.33203125" style="3" customWidth="1"/>
    <col min="8899" max="8899" width="10.5546875" style="3" customWidth="1"/>
    <col min="8900" max="8900" width="11.6640625" style="3" customWidth="1"/>
    <col min="8901" max="8901" width="1.109375" style="3" customWidth="1"/>
    <col min="8902" max="8902" width="9.33203125" style="3" customWidth="1"/>
    <col min="8903" max="8903" width="10.33203125" style="3" customWidth="1"/>
    <col min="8904" max="8904" width="8.88671875" style="3" customWidth="1"/>
    <col min="8905" max="8905" width="10.5546875" style="3" customWidth="1"/>
    <col min="8906" max="8906" width="10.88671875" style="3" customWidth="1"/>
    <col min="8907" max="8907" width="12" style="3" bestFit="1" customWidth="1"/>
    <col min="8908" max="8909" width="11" style="3" bestFit="1" customWidth="1"/>
    <col min="8910" max="8910" width="11.109375" style="3" bestFit="1" customWidth="1"/>
    <col min="8911" max="8911" width="10.109375" style="3" bestFit="1" customWidth="1"/>
    <col min="8912" max="9150" width="9.109375" style="3"/>
    <col min="9151" max="9151" width="13.5546875" style="3" customWidth="1"/>
    <col min="9152" max="9152" width="9.6640625" style="3" customWidth="1"/>
    <col min="9153" max="9153" width="10.109375" style="3" customWidth="1"/>
    <col min="9154" max="9154" width="9.33203125" style="3" customWidth="1"/>
    <col min="9155" max="9155" width="10.5546875" style="3" customWidth="1"/>
    <col min="9156" max="9156" width="11.6640625" style="3" customWidth="1"/>
    <col min="9157" max="9157" width="1.109375" style="3" customWidth="1"/>
    <col min="9158" max="9158" width="9.33203125" style="3" customWidth="1"/>
    <col min="9159" max="9159" width="10.33203125" style="3" customWidth="1"/>
    <col min="9160" max="9160" width="8.88671875" style="3" customWidth="1"/>
    <col min="9161" max="9161" width="10.5546875" style="3" customWidth="1"/>
    <col min="9162" max="9162" width="10.88671875" style="3" customWidth="1"/>
    <col min="9163" max="9163" width="12" style="3" bestFit="1" customWidth="1"/>
    <col min="9164" max="9165" width="11" style="3" bestFit="1" customWidth="1"/>
    <col min="9166" max="9166" width="11.109375" style="3" bestFit="1" customWidth="1"/>
    <col min="9167" max="9167" width="10.109375" style="3" bestFit="1" customWidth="1"/>
    <col min="9168" max="9406" width="9.109375" style="3"/>
    <col min="9407" max="9407" width="13.5546875" style="3" customWidth="1"/>
    <col min="9408" max="9408" width="9.6640625" style="3" customWidth="1"/>
    <col min="9409" max="9409" width="10.109375" style="3" customWidth="1"/>
    <col min="9410" max="9410" width="9.33203125" style="3" customWidth="1"/>
    <col min="9411" max="9411" width="10.5546875" style="3" customWidth="1"/>
    <col min="9412" max="9412" width="11.6640625" style="3" customWidth="1"/>
    <col min="9413" max="9413" width="1.109375" style="3" customWidth="1"/>
    <col min="9414" max="9414" width="9.33203125" style="3" customWidth="1"/>
    <col min="9415" max="9415" width="10.33203125" style="3" customWidth="1"/>
    <col min="9416" max="9416" width="8.88671875" style="3" customWidth="1"/>
    <col min="9417" max="9417" width="10.5546875" style="3" customWidth="1"/>
    <col min="9418" max="9418" width="10.88671875" style="3" customWidth="1"/>
    <col min="9419" max="9419" width="12" style="3" bestFit="1" customWidth="1"/>
    <col min="9420" max="9421" width="11" style="3" bestFit="1" customWidth="1"/>
    <col min="9422" max="9422" width="11.109375" style="3" bestFit="1" customWidth="1"/>
    <col min="9423" max="9423" width="10.109375" style="3" bestFit="1" customWidth="1"/>
    <col min="9424" max="9662" width="9.109375" style="3"/>
    <col min="9663" max="9663" width="13.5546875" style="3" customWidth="1"/>
    <col min="9664" max="9664" width="9.6640625" style="3" customWidth="1"/>
    <col min="9665" max="9665" width="10.109375" style="3" customWidth="1"/>
    <col min="9666" max="9666" width="9.33203125" style="3" customWidth="1"/>
    <col min="9667" max="9667" width="10.5546875" style="3" customWidth="1"/>
    <col min="9668" max="9668" width="11.6640625" style="3" customWidth="1"/>
    <col min="9669" max="9669" width="1.109375" style="3" customWidth="1"/>
    <col min="9670" max="9670" width="9.33203125" style="3" customWidth="1"/>
    <col min="9671" max="9671" width="10.33203125" style="3" customWidth="1"/>
    <col min="9672" max="9672" width="8.88671875" style="3" customWidth="1"/>
    <col min="9673" max="9673" width="10.5546875" style="3" customWidth="1"/>
    <col min="9674" max="9674" width="10.88671875" style="3" customWidth="1"/>
    <col min="9675" max="9675" width="12" style="3" bestFit="1" customWidth="1"/>
    <col min="9676" max="9677" width="11" style="3" bestFit="1" customWidth="1"/>
    <col min="9678" max="9678" width="11.109375" style="3" bestFit="1" customWidth="1"/>
    <col min="9679" max="9679" width="10.109375" style="3" bestFit="1" customWidth="1"/>
    <col min="9680" max="9918" width="9.109375" style="3"/>
    <col min="9919" max="9919" width="13.5546875" style="3" customWidth="1"/>
    <col min="9920" max="9920" width="9.6640625" style="3" customWidth="1"/>
    <col min="9921" max="9921" width="10.109375" style="3" customWidth="1"/>
    <col min="9922" max="9922" width="9.33203125" style="3" customWidth="1"/>
    <col min="9923" max="9923" width="10.5546875" style="3" customWidth="1"/>
    <col min="9924" max="9924" width="11.6640625" style="3" customWidth="1"/>
    <col min="9925" max="9925" width="1.109375" style="3" customWidth="1"/>
    <col min="9926" max="9926" width="9.33203125" style="3" customWidth="1"/>
    <col min="9927" max="9927" width="10.33203125" style="3" customWidth="1"/>
    <col min="9928" max="9928" width="8.88671875" style="3" customWidth="1"/>
    <col min="9929" max="9929" width="10.5546875" style="3" customWidth="1"/>
    <col min="9930" max="9930" width="10.88671875" style="3" customWidth="1"/>
    <col min="9931" max="9931" width="12" style="3" bestFit="1" customWidth="1"/>
    <col min="9932" max="9933" width="11" style="3" bestFit="1" customWidth="1"/>
    <col min="9934" max="9934" width="11.109375" style="3" bestFit="1" customWidth="1"/>
    <col min="9935" max="9935" width="10.109375" style="3" bestFit="1" customWidth="1"/>
    <col min="9936" max="10174" width="9.109375" style="3"/>
    <col min="10175" max="10175" width="13.5546875" style="3" customWidth="1"/>
    <col min="10176" max="10176" width="9.6640625" style="3" customWidth="1"/>
    <col min="10177" max="10177" width="10.109375" style="3" customWidth="1"/>
    <col min="10178" max="10178" width="9.33203125" style="3" customWidth="1"/>
    <col min="10179" max="10179" width="10.5546875" style="3" customWidth="1"/>
    <col min="10180" max="10180" width="11.6640625" style="3" customWidth="1"/>
    <col min="10181" max="10181" width="1.109375" style="3" customWidth="1"/>
    <col min="10182" max="10182" width="9.33203125" style="3" customWidth="1"/>
    <col min="10183" max="10183" width="10.33203125" style="3" customWidth="1"/>
    <col min="10184" max="10184" width="8.88671875" style="3" customWidth="1"/>
    <col min="10185" max="10185" width="10.5546875" style="3" customWidth="1"/>
    <col min="10186" max="10186" width="10.88671875" style="3" customWidth="1"/>
    <col min="10187" max="10187" width="12" style="3" bestFit="1" customWidth="1"/>
    <col min="10188" max="10189" width="11" style="3" bestFit="1" customWidth="1"/>
    <col min="10190" max="10190" width="11.109375" style="3" bestFit="1" customWidth="1"/>
    <col min="10191" max="10191" width="10.109375" style="3" bestFit="1" customWidth="1"/>
    <col min="10192" max="10430" width="9.109375" style="3"/>
    <col min="10431" max="10431" width="13.5546875" style="3" customWidth="1"/>
    <col min="10432" max="10432" width="9.6640625" style="3" customWidth="1"/>
    <col min="10433" max="10433" width="10.109375" style="3" customWidth="1"/>
    <col min="10434" max="10434" width="9.33203125" style="3" customWidth="1"/>
    <col min="10435" max="10435" width="10.5546875" style="3" customWidth="1"/>
    <col min="10436" max="10436" width="11.6640625" style="3" customWidth="1"/>
    <col min="10437" max="10437" width="1.109375" style="3" customWidth="1"/>
    <col min="10438" max="10438" width="9.33203125" style="3" customWidth="1"/>
    <col min="10439" max="10439" width="10.33203125" style="3" customWidth="1"/>
    <col min="10440" max="10440" width="8.88671875" style="3" customWidth="1"/>
    <col min="10441" max="10441" width="10.5546875" style="3" customWidth="1"/>
    <col min="10442" max="10442" width="10.88671875" style="3" customWidth="1"/>
    <col min="10443" max="10443" width="12" style="3" bestFit="1" customWidth="1"/>
    <col min="10444" max="10445" width="11" style="3" bestFit="1" customWidth="1"/>
    <col min="10446" max="10446" width="11.109375" style="3" bestFit="1" customWidth="1"/>
    <col min="10447" max="10447" width="10.109375" style="3" bestFit="1" customWidth="1"/>
    <col min="10448" max="10686" width="9.109375" style="3"/>
    <col min="10687" max="10687" width="13.5546875" style="3" customWidth="1"/>
    <col min="10688" max="10688" width="9.6640625" style="3" customWidth="1"/>
    <col min="10689" max="10689" width="10.109375" style="3" customWidth="1"/>
    <col min="10690" max="10690" width="9.33203125" style="3" customWidth="1"/>
    <col min="10691" max="10691" width="10.5546875" style="3" customWidth="1"/>
    <col min="10692" max="10692" width="11.6640625" style="3" customWidth="1"/>
    <col min="10693" max="10693" width="1.109375" style="3" customWidth="1"/>
    <col min="10694" max="10694" width="9.33203125" style="3" customWidth="1"/>
    <col min="10695" max="10695" width="10.33203125" style="3" customWidth="1"/>
    <col min="10696" max="10696" width="8.88671875" style="3" customWidth="1"/>
    <col min="10697" max="10697" width="10.5546875" style="3" customWidth="1"/>
    <col min="10698" max="10698" width="10.88671875" style="3" customWidth="1"/>
    <col min="10699" max="10699" width="12" style="3" bestFit="1" customWidth="1"/>
    <col min="10700" max="10701" width="11" style="3" bestFit="1" customWidth="1"/>
    <col min="10702" max="10702" width="11.109375" style="3" bestFit="1" customWidth="1"/>
    <col min="10703" max="10703" width="10.109375" style="3" bestFit="1" customWidth="1"/>
    <col min="10704" max="10942" width="9.109375" style="3"/>
    <col min="10943" max="10943" width="13.5546875" style="3" customWidth="1"/>
    <col min="10944" max="10944" width="9.6640625" style="3" customWidth="1"/>
    <col min="10945" max="10945" width="10.109375" style="3" customWidth="1"/>
    <col min="10946" max="10946" width="9.33203125" style="3" customWidth="1"/>
    <col min="10947" max="10947" width="10.5546875" style="3" customWidth="1"/>
    <col min="10948" max="10948" width="11.6640625" style="3" customWidth="1"/>
    <col min="10949" max="10949" width="1.109375" style="3" customWidth="1"/>
    <col min="10950" max="10950" width="9.33203125" style="3" customWidth="1"/>
    <col min="10951" max="10951" width="10.33203125" style="3" customWidth="1"/>
    <col min="10952" max="10952" width="8.88671875" style="3" customWidth="1"/>
    <col min="10953" max="10953" width="10.5546875" style="3" customWidth="1"/>
    <col min="10954" max="10954" width="10.88671875" style="3" customWidth="1"/>
    <col min="10955" max="10955" width="12" style="3" bestFit="1" customWidth="1"/>
    <col min="10956" max="10957" width="11" style="3" bestFit="1" customWidth="1"/>
    <col min="10958" max="10958" width="11.109375" style="3" bestFit="1" customWidth="1"/>
    <col min="10959" max="10959" width="10.109375" style="3" bestFit="1" customWidth="1"/>
    <col min="10960" max="11198" width="9.109375" style="3"/>
    <col min="11199" max="11199" width="13.5546875" style="3" customWidth="1"/>
    <col min="11200" max="11200" width="9.6640625" style="3" customWidth="1"/>
    <col min="11201" max="11201" width="10.109375" style="3" customWidth="1"/>
    <col min="11202" max="11202" width="9.33203125" style="3" customWidth="1"/>
    <col min="11203" max="11203" width="10.5546875" style="3" customWidth="1"/>
    <col min="11204" max="11204" width="11.6640625" style="3" customWidth="1"/>
    <col min="11205" max="11205" width="1.109375" style="3" customWidth="1"/>
    <col min="11206" max="11206" width="9.33203125" style="3" customWidth="1"/>
    <col min="11207" max="11207" width="10.33203125" style="3" customWidth="1"/>
    <col min="11208" max="11208" width="8.88671875" style="3" customWidth="1"/>
    <col min="11209" max="11209" width="10.5546875" style="3" customWidth="1"/>
    <col min="11210" max="11210" width="10.88671875" style="3" customWidth="1"/>
    <col min="11211" max="11211" width="12" style="3" bestFit="1" customWidth="1"/>
    <col min="11212" max="11213" width="11" style="3" bestFit="1" customWidth="1"/>
    <col min="11214" max="11214" width="11.109375" style="3" bestFit="1" customWidth="1"/>
    <col min="11215" max="11215" width="10.109375" style="3" bestFit="1" customWidth="1"/>
    <col min="11216" max="11454" width="9.109375" style="3"/>
    <col min="11455" max="11455" width="13.5546875" style="3" customWidth="1"/>
    <col min="11456" max="11456" width="9.6640625" style="3" customWidth="1"/>
    <col min="11457" max="11457" width="10.109375" style="3" customWidth="1"/>
    <col min="11458" max="11458" width="9.33203125" style="3" customWidth="1"/>
    <col min="11459" max="11459" width="10.5546875" style="3" customWidth="1"/>
    <col min="11460" max="11460" width="11.6640625" style="3" customWidth="1"/>
    <col min="11461" max="11461" width="1.109375" style="3" customWidth="1"/>
    <col min="11462" max="11462" width="9.33203125" style="3" customWidth="1"/>
    <col min="11463" max="11463" width="10.33203125" style="3" customWidth="1"/>
    <col min="11464" max="11464" width="8.88671875" style="3" customWidth="1"/>
    <col min="11465" max="11465" width="10.5546875" style="3" customWidth="1"/>
    <col min="11466" max="11466" width="10.88671875" style="3" customWidth="1"/>
    <col min="11467" max="11467" width="12" style="3" bestFit="1" customWidth="1"/>
    <col min="11468" max="11469" width="11" style="3" bestFit="1" customWidth="1"/>
    <col min="11470" max="11470" width="11.109375" style="3" bestFit="1" customWidth="1"/>
    <col min="11471" max="11471" width="10.109375" style="3" bestFit="1" customWidth="1"/>
    <col min="11472" max="11710" width="9.109375" style="3"/>
    <col min="11711" max="11711" width="13.5546875" style="3" customWidth="1"/>
    <col min="11712" max="11712" width="9.6640625" style="3" customWidth="1"/>
    <col min="11713" max="11713" width="10.109375" style="3" customWidth="1"/>
    <col min="11714" max="11714" width="9.33203125" style="3" customWidth="1"/>
    <col min="11715" max="11715" width="10.5546875" style="3" customWidth="1"/>
    <col min="11716" max="11716" width="11.6640625" style="3" customWidth="1"/>
    <col min="11717" max="11717" width="1.109375" style="3" customWidth="1"/>
    <col min="11718" max="11718" width="9.33203125" style="3" customWidth="1"/>
    <col min="11719" max="11719" width="10.33203125" style="3" customWidth="1"/>
    <col min="11720" max="11720" width="8.88671875" style="3" customWidth="1"/>
    <col min="11721" max="11721" width="10.5546875" style="3" customWidth="1"/>
    <col min="11722" max="11722" width="10.88671875" style="3" customWidth="1"/>
    <col min="11723" max="11723" width="12" style="3" bestFit="1" customWidth="1"/>
    <col min="11724" max="11725" width="11" style="3" bestFit="1" customWidth="1"/>
    <col min="11726" max="11726" width="11.109375" style="3" bestFit="1" customWidth="1"/>
    <col min="11727" max="11727" width="10.109375" style="3" bestFit="1" customWidth="1"/>
    <col min="11728" max="11966" width="9.109375" style="3"/>
    <col min="11967" max="11967" width="13.5546875" style="3" customWidth="1"/>
    <col min="11968" max="11968" width="9.6640625" style="3" customWidth="1"/>
    <col min="11969" max="11969" width="10.109375" style="3" customWidth="1"/>
    <col min="11970" max="11970" width="9.33203125" style="3" customWidth="1"/>
    <col min="11971" max="11971" width="10.5546875" style="3" customWidth="1"/>
    <col min="11972" max="11972" width="11.6640625" style="3" customWidth="1"/>
    <col min="11973" max="11973" width="1.109375" style="3" customWidth="1"/>
    <col min="11974" max="11974" width="9.33203125" style="3" customWidth="1"/>
    <col min="11975" max="11975" width="10.33203125" style="3" customWidth="1"/>
    <col min="11976" max="11976" width="8.88671875" style="3" customWidth="1"/>
    <col min="11977" max="11977" width="10.5546875" style="3" customWidth="1"/>
    <col min="11978" max="11978" width="10.88671875" style="3" customWidth="1"/>
    <col min="11979" max="11979" width="12" style="3" bestFit="1" customWidth="1"/>
    <col min="11980" max="11981" width="11" style="3" bestFit="1" customWidth="1"/>
    <col min="11982" max="11982" width="11.109375" style="3" bestFit="1" customWidth="1"/>
    <col min="11983" max="11983" width="10.109375" style="3" bestFit="1" customWidth="1"/>
    <col min="11984" max="12222" width="9.109375" style="3"/>
    <col min="12223" max="12223" width="13.5546875" style="3" customWidth="1"/>
    <col min="12224" max="12224" width="9.6640625" style="3" customWidth="1"/>
    <col min="12225" max="12225" width="10.109375" style="3" customWidth="1"/>
    <col min="12226" max="12226" width="9.33203125" style="3" customWidth="1"/>
    <col min="12227" max="12227" width="10.5546875" style="3" customWidth="1"/>
    <col min="12228" max="12228" width="11.6640625" style="3" customWidth="1"/>
    <col min="12229" max="12229" width="1.109375" style="3" customWidth="1"/>
    <col min="12230" max="12230" width="9.33203125" style="3" customWidth="1"/>
    <col min="12231" max="12231" width="10.33203125" style="3" customWidth="1"/>
    <col min="12232" max="12232" width="8.88671875" style="3" customWidth="1"/>
    <col min="12233" max="12233" width="10.5546875" style="3" customWidth="1"/>
    <col min="12234" max="12234" width="10.88671875" style="3" customWidth="1"/>
    <col min="12235" max="12235" width="12" style="3" bestFit="1" customWidth="1"/>
    <col min="12236" max="12237" width="11" style="3" bestFit="1" customWidth="1"/>
    <col min="12238" max="12238" width="11.109375" style="3" bestFit="1" customWidth="1"/>
    <col min="12239" max="12239" width="10.109375" style="3" bestFit="1" customWidth="1"/>
    <col min="12240" max="12478" width="9.109375" style="3"/>
    <col min="12479" max="12479" width="13.5546875" style="3" customWidth="1"/>
    <col min="12480" max="12480" width="9.6640625" style="3" customWidth="1"/>
    <col min="12481" max="12481" width="10.109375" style="3" customWidth="1"/>
    <col min="12482" max="12482" width="9.33203125" style="3" customWidth="1"/>
    <col min="12483" max="12483" width="10.5546875" style="3" customWidth="1"/>
    <col min="12484" max="12484" width="11.6640625" style="3" customWidth="1"/>
    <col min="12485" max="12485" width="1.109375" style="3" customWidth="1"/>
    <col min="12486" max="12486" width="9.33203125" style="3" customWidth="1"/>
    <col min="12487" max="12487" width="10.33203125" style="3" customWidth="1"/>
    <col min="12488" max="12488" width="8.88671875" style="3" customWidth="1"/>
    <col min="12489" max="12489" width="10.5546875" style="3" customWidth="1"/>
    <col min="12490" max="12490" width="10.88671875" style="3" customWidth="1"/>
    <col min="12491" max="12491" width="12" style="3" bestFit="1" customWidth="1"/>
    <col min="12492" max="12493" width="11" style="3" bestFit="1" customWidth="1"/>
    <col min="12494" max="12494" width="11.109375" style="3" bestFit="1" customWidth="1"/>
    <col min="12495" max="12495" width="10.109375" style="3" bestFit="1" customWidth="1"/>
    <col min="12496" max="12734" width="9.109375" style="3"/>
    <col min="12735" max="12735" width="13.5546875" style="3" customWidth="1"/>
    <col min="12736" max="12736" width="9.6640625" style="3" customWidth="1"/>
    <col min="12737" max="12737" width="10.109375" style="3" customWidth="1"/>
    <col min="12738" max="12738" width="9.33203125" style="3" customWidth="1"/>
    <col min="12739" max="12739" width="10.5546875" style="3" customWidth="1"/>
    <col min="12740" max="12740" width="11.6640625" style="3" customWidth="1"/>
    <col min="12741" max="12741" width="1.109375" style="3" customWidth="1"/>
    <col min="12742" max="12742" width="9.33203125" style="3" customWidth="1"/>
    <col min="12743" max="12743" width="10.33203125" style="3" customWidth="1"/>
    <col min="12744" max="12744" width="8.88671875" style="3" customWidth="1"/>
    <col min="12745" max="12745" width="10.5546875" style="3" customWidth="1"/>
    <col min="12746" max="12746" width="10.88671875" style="3" customWidth="1"/>
    <col min="12747" max="12747" width="12" style="3" bestFit="1" customWidth="1"/>
    <col min="12748" max="12749" width="11" style="3" bestFit="1" customWidth="1"/>
    <col min="12750" max="12750" width="11.109375" style="3" bestFit="1" customWidth="1"/>
    <col min="12751" max="12751" width="10.109375" style="3" bestFit="1" customWidth="1"/>
    <col min="12752" max="12990" width="9.109375" style="3"/>
    <col min="12991" max="12991" width="13.5546875" style="3" customWidth="1"/>
    <col min="12992" max="12992" width="9.6640625" style="3" customWidth="1"/>
    <col min="12993" max="12993" width="10.109375" style="3" customWidth="1"/>
    <col min="12994" max="12994" width="9.33203125" style="3" customWidth="1"/>
    <col min="12995" max="12995" width="10.5546875" style="3" customWidth="1"/>
    <col min="12996" max="12996" width="11.6640625" style="3" customWidth="1"/>
    <col min="12997" max="12997" width="1.109375" style="3" customWidth="1"/>
    <col min="12998" max="12998" width="9.33203125" style="3" customWidth="1"/>
    <col min="12999" max="12999" width="10.33203125" style="3" customWidth="1"/>
    <col min="13000" max="13000" width="8.88671875" style="3" customWidth="1"/>
    <col min="13001" max="13001" width="10.5546875" style="3" customWidth="1"/>
    <col min="13002" max="13002" width="10.88671875" style="3" customWidth="1"/>
    <col min="13003" max="13003" width="12" style="3" bestFit="1" customWidth="1"/>
    <col min="13004" max="13005" width="11" style="3" bestFit="1" customWidth="1"/>
    <col min="13006" max="13006" width="11.109375" style="3" bestFit="1" customWidth="1"/>
    <col min="13007" max="13007" width="10.109375" style="3" bestFit="1" customWidth="1"/>
    <col min="13008" max="13246" width="9.109375" style="3"/>
    <col min="13247" max="13247" width="13.5546875" style="3" customWidth="1"/>
    <col min="13248" max="13248" width="9.6640625" style="3" customWidth="1"/>
    <col min="13249" max="13249" width="10.109375" style="3" customWidth="1"/>
    <col min="13250" max="13250" width="9.33203125" style="3" customWidth="1"/>
    <col min="13251" max="13251" width="10.5546875" style="3" customWidth="1"/>
    <col min="13252" max="13252" width="11.6640625" style="3" customWidth="1"/>
    <col min="13253" max="13253" width="1.109375" style="3" customWidth="1"/>
    <col min="13254" max="13254" width="9.33203125" style="3" customWidth="1"/>
    <col min="13255" max="13255" width="10.33203125" style="3" customWidth="1"/>
    <col min="13256" max="13256" width="8.88671875" style="3" customWidth="1"/>
    <col min="13257" max="13257" width="10.5546875" style="3" customWidth="1"/>
    <col min="13258" max="13258" width="10.88671875" style="3" customWidth="1"/>
    <col min="13259" max="13259" width="12" style="3" bestFit="1" customWidth="1"/>
    <col min="13260" max="13261" width="11" style="3" bestFit="1" customWidth="1"/>
    <col min="13262" max="13262" width="11.109375" style="3" bestFit="1" customWidth="1"/>
    <col min="13263" max="13263" width="10.109375" style="3" bestFit="1" customWidth="1"/>
    <col min="13264" max="13502" width="9.109375" style="3"/>
    <col min="13503" max="13503" width="13.5546875" style="3" customWidth="1"/>
    <col min="13504" max="13504" width="9.6640625" style="3" customWidth="1"/>
    <col min="13505" max="13505" width="10.109375" style="3" customWidth="1"/>
    <col min="13506" max="13506" width="9.33203125" style="3" customWidth="1"/>
    <col min="13507" max="13507" width="10.5546875" style="3" customWidth="1"/>
    <col min="13508" max="13508" width="11.6640625" style="3" customWidth="1"/>
    <col min="13509" max="13509" width="1.109375" style="3" customWidth="1"/>
    <col min="13510" max="13510" width="9.33203125" style="3" customWidth="1"/>
    <col min="13511" max="13511" width="10.33203125" style="3" customWidth="1"/>
    <col min="13512" max="13512" width="8.88671875" style="3" customWidth="1"/>
    <col min="13513" max="13513" width="10.5546875" style="3" customWidth="1"/>
    <col min="13514" max="13514" width="10.88671875" style="3" customWidth="1"/>
    <col min="13515" max="13515" width="12" style="3" bestFit="1" customWidth="1"/>
    <col min="13516" max="13517" width="11" style="3" bestFit="1" customWidth="1"/>
    <col min="13518" max="13518" width="11.109375" style="3" bestFit="1" customWidth="1"/>
    <col min="13519" max="13519" width="10.109375" style="3" bestFit="1" customWidth="1"/>
    <col min="13520" max="13758" width="9.109375" style="3"/>
    <col min="13759" max="13759" width="13.5546875" style="3" customWidth="1"/>
    <col min="13760" max="13760" width="9.6640625" style="3" customWidth="1"/>
    <col min="13761" max="13761" width="10.109375" style="3" customWidth="1"/>
    <col min="13762" max="13762" width="9.33203125" style="3" customWidth="1"/>
    <col min="13763" max="13763" width="10.5546875" style="3" customWidth="1"/>
    <col min="13764" max="13764" width="11.6640625" style="3" customWidth="1"/>
    <col min="13765" max="13765" width="1.109375" style="3" customWidth="1"/>
    <col min="13766" max="13766" width="9.33203125" style="3" customWidth="1"/>
    <col min="13767" max="13767" width="10.33203125" style="3" customWidth="1"/>
    <col min="13768" max="13768" width="8.88671875" style="3" customWidth="1"/>
    <col min="13769" max="13769" width="10.5546875" style="3" customWidth="1"/>
    <col min="13770" max="13770" width="10.88671875" style="3" customWidth="1"/>
    <col min="13771" max="13771" width="12" style="3" bestFit="1" customWidth="1"/>
    <col min="13772" max="13773" width="11" style="3" bestFit="1" customWidth="1"/>
    <col min="13774" max="13774" width="11.109375" style="3" bestFit="1" customWidth="1"/>
    <col min="13775" max="13775" width="10.109375" style="3" bestFit="1" customWidth="1"/>
    <col min="13776" max="14014" width="9.109375" style="3"/>
    <col min="14015" max="14015" width="13.5546875" style="3" customWidth="1"/>
    <col min="14016" max="14016" width="9.6640625" style="3" customWidth="1"/>
    <col min="14017" max="14017" width="10.109375" style="3" customWidth="1"/>
    <col min="14018" max="14018" width="9.33203125" style="3" customWidth="1"/>
    <col min="14019" max="14019" width="10.5546875" style="3" customWidth="1"/>
    <col min="14020" max="14020" width="11.6640625" style="3" customWidth="1"/>
    <col min="14021" max="14021" width="1.109375" style="3" customWidth="1"/>
    <col min="14022" max="14022" width="9.33203125" style="3" customWidth="1"/>
    <col min="14023" max="14023" width="10.33203125" style="3" customWidth="1"/>
    <col min="14024" max="14024" width="8.88671875" style="3" customWidth="1"/>
    <col min="14025" max="14025" width="10.5546875" style="3" customWidth="1"/>
    <col min="14026" max="14026" width="10.88671875" style="3" customWidth="1"/>
    <col min="14027" max="14027" width="12" style="3" bestFit="1" customWidth="1"/>
    <col min="14028" max="14029" width="11" style="3" bestFit="1" customWidth="1"/>
    <col min="14030" max="14030" width="11.109375" style="3" bestFit="1" customWidth="1"/>
    <col min="14031" max="14031" width="10.109375" style="3" bestFit="1" customWidth="1"/>
    <col min="14032" max="14270" width="9.109375" style="3"/>
    <col min="14271" max="14271" width="13.5546875" style="3" customWidth="1"/>
    <col min="14272" max="14272" width="9.6640625" style="3" customWidth="1"/>
    <col min="14273" max="14273" width="10.109375" style="3" customWidth="1"/>
    <col min="14274" max="14274" width="9.33203125" style="3" customWidth="1"/>
    <col min="14275" max="14275" width="10.5546875" style="3" customWidth="1"/>
    <col min="14276" max="14276" width="11.6640625" style="3" customWidth="1"/>
    <col min="14277" max="14277" width="1.109375" style="3" customWidth="1"/>
    <col min="14278" max="14278" width="9.33203125" style="3" customWidth="1"/>
    <col min="14279" max="14279" width="10.33203125" style="3" customWidth="1"/>
    <col min="14280" max="14280" width="8.88671875" style="3" customWidth="1"/>
    <col min="14281" max="14281" width="10.5546875" style="3" customWidth="1"/>
    <col min="14282" max="14282" width="10.88671875" style="3" customWidth="1"/>
    <col min="14283" max="14283" width="12" style="3" bestFit="1" customWidth="1"/>
    <col min="14284" max="14285" width="11" style="3" bestFit="1" customWidth="1"/>
    <col min="14286" max="14286" width="11.109375" style="3" bestFit="1" customWidth="1"/>
    <col min="14287" max="14287" width="10.109375" style="3" bestFit="1" customWidth="1"/>
    <col min="14288" max="14526" width="9.109375" style="3"/>
    <col min="14527" max="14527" width="13.5546875" style="3" customWidth="1"/>
    <col min="14528" max="14528" width="9.6640625" style="3" customWidth="1"/>
    <col min="14529" max="14529" width="10.109375" style="3" customWidth="1"/>
    <col min="14530" max="14530" width="9.33203125" style="3" customWidth="1"/>
    <col min="14531" max="14531" width="10.5546875" style="3" customWidth="1"/>
    <col min="14532" max="14532" width="11.6640625" style="3" customWidth="1"/>
    <col min="14533" max="14533" width="1.109375" style="3" customWidth="1"/>
    <col min="14534" max="14534" width="9.33203125" style="3" customWidth="1"/>
    <col min="14535" max="14535" width="10.33203125" style="3" customWidth="1"/>
    <col min="14536" max="14536" width="8.88671875" style="3" customWidth="1"/>
    <col min="14537" max="14537" width="10.5546875" style="3" customWidth="1"/>
    <col min="14538" max="14538" width="10.88671875" style="3" customWidth="1"/>
    <col min="14539" max="14539" width="12" style="3" bestFit="1" customWidth="1"/>
    <col min="14540" max="14541" width="11" style="3" bestFit="1" customWidth="1"/>
    <col min="14542" max="14542" width="11.109375" style="3" bestFit="1" customWidth="1"/>
    <col min="14543" max="14543" width="10.109375" style="3" bestFit="1" customWidth="1"/>
    <col min="14544" max="14782" width="9.109375" style="3"/>
    <col min="14783" max="14783" width="13.5546875" style="3" customWidth="1"/>
    <col min="14784" max="14784" width="9.6640625" style="3" customWidth="1"/>
    <col min="14785" max="14785" width="10.109375" style="3" customWidth="1"/>
    <col min="14786" max="14786" width="9.33203125" style="3" customWidth="1"/>
    <col min="14787" max="14787" width="10.5546875" style="3" customWidth="1"/>
    <col min="14788" max="14788" width="11.6640625" style="3" customWidth="1"/>
    <col min="14789" max="14789" width="1.109375" style="3" customWidth="1"/>
    <col min="14790" max="14790" width="9.33203125" style="3" customWidth="1"/>
    <col min="14791" max="14791" width="10.33203125" style="3" customWidth="1"/>
    <col min="14792" max="14792" width="8.88671875" style="3" customWidth="1"/>
    <col min="14793" max="14793" width="10.5546875" style="3" customWidth="1"/>
    <col min="14794" max="14794" width="10.88671875" style="3" customWidth="1"/>
    <col min="14795" max="14795" width="12" style="3" bestFit="1" customWidth="1"/>
    <col min="14796" max="14797" width="11" style="3" bestFit="1" customWidth="1"/>
    <col min="14798" max="14798" width="11.109375" style="3" bestFit="1" customWidth="1"/>
    <col min="14799" max="14799" width="10.109375" style="3" bestFit="1" customWidth="1"/>
    <col min="14800" max="15038" width="9.109375" style="3"/>
    <col min="15039" max="15039" width="13.5546875" style="3" customWidth="1"/>
    <col min="15040" max="15040" width="9.6640625" style="3" customWidth="1"/>
    <col min="15041" max="15041" width="10.109375" style="3" customWidth="1"/>
    <col min="15042" max="15042" width="9.33203125" style="3" customWidth="1"/>
    <col min="15043" max="15043" width="10.5546875" style="3" customWidth="1"/>
    <col min="15044" max="15044" width="11.6640625" style="3" customWidth="1"/>
    <col min="15045" max="15045" width="1.109375" style="3" customWidth="1"/>
    <col min="15046" max="15046" width="9.33203125" style="3" customWidth="1"/>
    <col min="15047" max="15047" width="10.33203125" style="3" customWidth="1"/>
    <col min="15048" max="15048" width="8.88671875" style="3" customWidth="1"/>
    <col min="15049" max="15049" width="10.5546875" style="3" customWidth="1"/>
    <col min="15050" max="15050" width="10.88671875" style="3" customWidth="1"/>
    <col min="15051" max="15051" width="12" style="3" bestFit="1" customWidth="1"/>
    <col min="15052" max="15053" width="11" style="3" bestFit="1" customWidth="1"/>
    <col min="15054" max="15054" width="11.109375" style="3" bestFit="1" customWidth="1"/>
    <col min="15055" max="15055" width="10.109375" style="3" bestFit="1" customWidth="1"/>
    <col min="15056" max="15294" width="9.109375" style="3"/>
    <col min="15295" max="15295" width="13.5546875" style="3" customWidth="1"/>
    <col min="15296" max="15296" width="9.6640625" style="3" customWidth="1"/>
    <col min="15297" max="15297" width="10.109375" style="3" customWidth="1"/>
    <col min="15298" max="15298" width="9.33203125" style="3" customWidth="1"/>
    <col min="15299" max="15299" width="10.5546875" style="3" customWidth="1"/>
    <col min="15300" max="15300" width="11.6640625" style="3" customWidth="1"/>
    <col min="15301" max="15301" width="1.109375" style="3" customWidth="1"/>
    <col min="15302" max="15302" width="9.33203125" style="3" customWidth="1"/>
    <col min="15303" max="15303" width="10.33203125" style="3" customWidth="1"/>
    <col min="15304" max="15304" width="8.88671875" style="3" customWidth="1"/>
    <col min="15305" max="15305" width="10.5546875" style="3" customWidth="1"/>
    <col min="15306" max="15306" width="10.88671875" style="3" customWidth="1"/>
    <col min="15307" max="15307" width="12" style="3" bestFit="1" customWidth="1"/>
    <col min="15308" max="15309" width="11" style="3" bestFit="1" customWidth="1"/>
    <col min="15310" max="15310" width="11.109375" style="3" bestFit="1" customWidth="1"/>
    <col min="15311" max="15311" width="10.109375" style="3" bestFit="1" customWidth="1"/>
    <col min="15312" max="15550" width="9.109375" style="3"/>
    <col min="15551" max="15551" width="13.5546875" style="3" customWidth="1"/>
    <col min="15552" max="15552" width="9.6640625" style="3" customWidth="1"/>
    <col min="15553" max="15553" width="10.109375" style="3" customWidth="1"/>
    <col min="15554" max="15554" width="9.33203125" style="3" customWidth="1"/>
    <col min="15555" max="15555" width="10.5546875" style="3" customWidth="1"/>
    <col min="15556" max="15556" width="11.6640625" style="3" customWidth="1"/>
    <col min="15557" max="15557" width="1.109375" style="3" customWidth="1"/>
    <col min="15558" max="15558" width="9.33203125" style="3" customWidth="1"/>
    <col min="15559" max="15559" width="10.33203125" style="3" customWidth="1"/>
    <col min="15560" max="15560" width="8.88671875" style="3" customWidth="1"/>
    <col min="15561" max="15561" width="10.5546875" style="3" customWidth="1"/>
    <col min="15562" max="15562" width="10.88671875" style="3" customWidth="1"/>
    <col min="15563" max="15563" width="12" style="3" bestFit="1" customWidth="1"/>
    <col min="15564" max="15565" width="11" style="3" bestFit="1" customWidth="1"/>
    <col min="15566" max="15566" width="11.109375" style="3" bestFit="1" customWidth="1"/>
    <col min="15567" max="15567" width="10.109375" style="3" bestFit="1" customWidth="1"/>
    <col min="15568" max="15806" width="9.109375" style="3"/>
    <col min="15807" max="15807" width="13.5546875" style="3" customWidth="1"/>
    <col min="15808" max="15808" width="9.6640625" style="3" customWidth="1"/>
    <col min="15809" max="15809" width="10.109375" style="3" customWidth="1"/>
    <col min="15810" max="15810" width="9.33203125" style="3" customWidth="1"/>
    <col min="15811" max="15811" width="10.5546875" style="3" customWidth="1"/>
    <col min="15812" max="15812" width="11.6640625" style="3" customWidth="1"/>
    <col min="15813" max="15813" width="1.109375" style="3" customWidth="1"/>
    <col min="15814" max="15814" width="9.33203125" style="3" customWidth="1"/>
    <col min="15815" max="15815" width="10.33203125" style="3" customWidth="1"/>
    <col min="15816" max="15816" width="8.88671875" style="3" customWidth="1"/>
    <col min="15817" max="15817" width="10.5546875" style="3" customWidth="1"/>
    <col min="15818" max="15818" width="10.88671875" style="3" customWidth="1"/>
    <col min="15819" max="15819" width="12" style="3" bestFit="1" customWidth="1"/>
    <col min="15820" max="15821" width="11" style="3" bestFit="1" customWidth="1"/>
    <col min="15822" max="15822" width="11.109375" style="3" bestFit="1" customWidth="1"/>
    <col min="15823" max="15823" width="10.109375" style="3" bestFit="1" customWidth="1"/>
    <col min="15824" max="16062" width="9.109375" style="3"/>
    <col min="16063" max="16063" width="13.5546875" style="3" customWidth="1"/>
    <col min="16064" max="16064" width="9.6640625" style="3" customWidth="1"/>
    <col min="16065" max="16065" width="10.109375" style="3" customWidth="1"/>
    <col min="16066" max="16066" width="9.33203125" style="3" customWidth="1"/>
    <col min="16067" max="16067" width="10.5546875" style="3" customWidth="1"/>
    <col min="16068" max="16068" width="11.6640625" style="3" customWidth="1"/>
    <col min="16069" max="16069" width="1.109375" style="3" customWidth="1"/>
    <col min="16070" max="16070" width="9.33203125" style="3" customWidth="1"/>
    <col min="16071" max="16071" width="10.33203125" style="3" customWidth="1"/>
    <col min="16072" max="16072" width="8.88671875" style="3" customWidth="1"/>
    <col min="16073" max="16073" width="10.5546875" style="3" customWidth="1"/>
    <col min="16074" max="16074" width="10.88671875" style="3" customWidth="1"/>
    <col min="16075" max="16075" width="12" style="3" bestFit="1" customWidth="1"/>
    <col min="16076" max="16077" width="11" style="3" bestFit="1" customWidth="1"/>
    <col min="16078" max="16078" width="11.109375" style="3" bestFit="1" customWidth="1"/>
    <col min="16079" max="16079" width="10.109375" style="3" bestFit="1" customWidth="1"/>
    <col min="16080" max="16377" width="9.109375" style="3"/>
    <col min="16378" max="16384" width="9.109375" style="3" customWidth="1"/>
  </cols>
  <sheetData>
    <row r="1" spans="1:175" ht="13.2" x14ac:dyDescent="0.25">
      <c r="A1" s="92" t="s">
        <v>126</v>
      </c>
      <c r="B1" s="93"/>
      <c r="C1" s="93"/>
      <c r="D1" s="93"/>
      <c r="E1" s="93"/>
      <c r="F1" s="93"/>
      <c r="G1" s="94"/>
      <c r="H1" s="95"/>
      <c r="I1" s="95"/>
      <c r="J1" s="95"/>
      <c r="K1" s="95"/>
      <c r="L1" s="94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</row>
    <row r="2" spans="1:175" ht="12" x14ac:dyDescent="0.25">
      <c r="A2" s="95"/>
      <c r="B2" s="93"/>
      <c r="C2" s="93"/>
      <c r="D2" s="93"/>
      <c r="E2" s="93"/>
      <c r="F2" s="93"/>
      <c r="G2" s="94"/>
      <c r="H2" s="95"/>
      <c r="I2" s="95"/>
      <c r="J2" s="95"/>
      <c r="K2" s="95"/>
      <c r="L2" s="9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</row>
    <row r="3" spans="1:175" ht="12" x14ac:dyDescent="0.25">
      <c r="A3" s="4"/>
      <c r="B3" s="151" t="s">
        <v>120</v>
      </c>
      <c r="C3" s="151"/>
      <c r="D3" s="151"/>
      <c r="E3" s="151"/>
      <c r="F3" s="151"/>
      <c r="G3" s="5"/>
      <c r="H3" s="152" t="s">
        <v>0</v>
      </c>
      <c r="I3" s="152"/>
      <c r="J3" s="152"/>
      <c r="K3" s="152"/>
      <c r="L3" s="152"/>
    </row>
    <row r="4" spans="1:175" ht="12" x14ac:dyDescent="0.25">
      <c r="A4" s="4"/>
      <c r="B4" s="25"/>
      <c r="C4" s="25"/>
      <c r="D4" s="25"/>
      <c r="E4" s="25"/>
      <c r="F4" s="25"/>
      <c r="G4" s="5"/>
      <c r="H4" s="6"/>
      <c r="I4" s="6"/>
      <c r="J4" s="6"/>
      <c r="K4" s="6"/>
      <c r="L4" s="6"/>
    </row>
    <row r="5" spans="1:175" s="8" customFormat="1" ht="27" customHeight="1" x14ac:dyDescent="0.3">
      <c r="A5" s="10" t="s">
        <v>35</v>
      </c>
      <c r="B5" s="26" t="s">
        <v>101</v>
      </c>
      <c r="C5" s="26" t="s">
        <v>102</v>
      </c>
      <c r="D5" s="26" t="s">
        <v>103</v>
      </c>
      <c r="E5" s="26" t="s">
        <v>104</v>
      </c>
      <c r="F5" s="26" t="s">
        <v>105</v>
      </c>
      <c r="G5" s="9"/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</row>
    <row r="6" spans="1:175" ht="9.9" customHeight="1" x14ac:dyDescent="0.2">
      <c r="A6" s="96"/>
      <c r="B6" s="97"/>
      <c r="C6" s="97"/>
      <c r="D6" s="97"/>
      <c r="E6" s="97"/>
      <c r="F6" s="97"/>
      <c r="G6" s="98"/>
      <c r="H6" s="99"/>
      <c r="I6" s="99"/>
      <c r="J6" s="100"/>
      <c r="K6" s="99"/>
      <c r="L6" s="99"/>
    </row>
    <row r="7" spans="1:175" ht="15" customHeight="1" x14ac:dyDescent="0.2">
      <c r="A7" s="101" t="s">
        <v>117</v>
      </c>
      <c r="B7" s="105">
        <v>983826.76591900003</v>
      </c>
      <c r="C7" s="105">
        <v>799197.14916999999</v>
      </c>
      <c r="D7" s="105">
        <v>800481.31974299997</v>
      </c>
      <c r="E7" s="102">
        <v>1784308.0856619999</v>
      </c>
      <c r="F7" s="102">
        <v>183345.44617600006</v>
      </c>
      <c r="G7" s="142"/>
      <c r="H7" s="104">
        <v>-1.1300841656058953</v>
      </c>
      <c r="I7" s="104">
        <v>-2.9492394893873275</v>
      </c>
      <c r="J7" s="104">
        <v>-5.7604037132780643</v>
      </c>
      <c r="K7" s="104">
        <v>-3.2624128809333284</v>
      </c>
      <c r="L7" s="104">
        <v>25.871245403833942</v>
      </c>
    </row>
    <row r="8" spans="1:175" ht="15" customHeight="1" x14ac:dyDescent="0.2">
      <c r="A8" s="101" t="s">
        <v>118</v>
      </c>
      <c r="B8" s="105">
        <v>1241022.092831</v>
      </c>
      <c r="C8" s="105">
        <v>1012000.92299</v>
      </c>
      <c r="D8" s="105">
        <v>987343.97411299997</v>
      </c>
      <c r="E8" s="105">
        <v>2228366.0669439998</v>
      </c>
      <c r="F8" s="105">
        <v>253678.11871800001</v>
      </c>
      <c r="G8" s="142"/>
      <c r="H8" s="104">
        <v>26.142338856958407</v>
      </c>
      <c r="I8" s="104">
        <v>26.627193808311965</v>
      </c>
      <c r="J8" s="104">
        <v>23.343787014292044</v>
      </c>
      <c r="K8" s="104">
        <v>24.886844645847642</v>
      </c>
      <c r="L8" s="104">
        <v>38.360741435860383</v>
      </c>
    </row>
    <row r="9" spans="1:175" ht="15" customHeight="1" x14ac:dyDescent="0.2">
      <c r="A9" s="101" t="s">
        <v>132</v>
      </c>
      <c r="B9" s="105">
        <v>1550009.2746339999</v>
      </c>
      <c r="C9" s="105">
        <v>1222034.02627</v>
      </c>
      <c r="D9" s="105">
        <v>1293811.392156</v>
      </c>
      <c r="E9" s="105">
        <v>2843820.6667900002</v>
      </c>
      <c r="F9" s="105">
        <v>256197.8824779999</v>
      </c>
      <c r="G9" s="105">
        <f>SUM(G50:G59)</f>
        <v>0</v>
      </c>
      <c r="H9" s="104">
        <v>24.897798644192001</v>
      </c>
      <c r="I9" s="104">
        <v>20.754240288580792</v>
      </c>
      <c r="J9" s="104">
        <v>31.039579526306539</v>
      </c>
      <c r="K9" s="104">
        <v>27.619097641799939</v>
      </c>
      <c r="L9" s="104">
        <v>0.99329172446322345</v>
      </c>
    </row>
    <row r="10" spans="1:175" ht="15" customHeight="1" x14ac:dyDescent="0.2">
      <c r="A10" s="101">
        <v>2023</v>
      </c>
      <c r="B10" s="105">
        <v>1426198.7043580001</v>
      </c>
      <c r="C10" s="105">
        <v>1111064.724832</v>
      </c>
      <c r="D10" s="105">
        <v>1211044.0406490001</v>
      </c>
      <c r="E10" s="105">
        <v>2637242.7450069999</v>
      </c>
      <c r="F10" s="105">
        <v>215154.66370899999</v>
      </c>
      <c r="G10" s="105">
        <f>SUM(G51:G60)</f>
        <v>0</v>
      </c>
      <c r="H10" s="104">
        <v>-7.987730931818775</v>
      </c>
      <c r="I10" s="104">
        <v>-9.0807047146396016</v>
      </c>
      <c r="J10" s="104">
        <v>-6.3971728807455372</v>
      </c>
      <c r="K10" s="104">
        <v>-7.2640980563720907</v>
      </c>
      <c r="L10" s="104">
        <v>-16.02012412125395</v>
      </c>
    </row>
    <row r="11" spans="1:175" ht="15" customHeight="1" x14ac:dyDescent="0.2">
      <c r="A11" s="101">
        <v>2024</v>
      </c>
      <c r="B11" s="105">
        <v>1507683.402911</v>
      </c>
      <c r="C11" s="105">
        <v>1214227.284312</v>
      </c>
      <c r="D11" s="105">
        <v>1370842.3869040001</v>
      </c>
      <c r="E11" s="105">
        <v>2878525.7898150003</v>
      </c>
      <c r="F11" s="105">
        <v>136841.01600699988</v>
      </c>
      <c r="G11" s="105"/>
      <c r="H11" s="104">
        <v>5.7134183549605755</v>
      </c>
      <c r="I11" s="104">
        <v>9.2850179808920519</v>
      </c>
      <c r="J11" s="104">
        <v>13.195089599661781</v>
      </c>
      <c r="K11" s="104">
        <v>9.1490646913263252</v>
      </c>
      <c r="L11" s="104">
        <v>-36.39876837990392</v>
      </c>
      <c r="M11" s="104"/>
      <c r="N11" s="104"/>
      <c r="O11" s="104"/>
      <c r="P11" s="104"/>
      <c r="Q11" s="104"/>
    </row>
    <row r="12" spans="1:175" ht="15" customHeight="1" x14ac:dyDescent="0.2">
      <c r="A12" s="101" t="s">
        <v>177</v>
      </c>
      <c r="B12" s="105">
        <f>SUM(B65:B69)</f>
        <v>605064.55928499997</v>
      </c>
      <c r="C12" s="105">
        <f t="shared" ref="C12:F12" si="0">SUM(C65:C69)</f>
        <v>487887.681858</v>
      </c>
      <c r="D12" s="105">
        <f t="shared" si="0"/>
        <v>553235.72531299992</v>
      </c>
      <c r="E12" s="105">
        <f t="shared" si="0"/>
        <v>1158300.2845979999</v>
      </c>
      <c r="F12" s="105">
        <f t="shared" si="0"/>
        <v>51828.833972000022</v>
      </c>
      <c r="G12" s="105"/>
      <c r="H12" s="104">
        <v>4.3621602432168727</v>
      </c>
      <c r="I12" s="104">
        <v>8.360377066137481</v>
      </c>
      <c r="J12" s="104">
        <v>12.996290466688997</v>
      </c>
      <c r="K12" s="104">
        <v>8.3152159272276585</v>
      </c>
      <c r="L12" s="104">
        <v>-42.52013861601467</v>
      </c>
      <c r="M12" s="104"/>
      <c r="N12" s="104"/>
      <c r="O12" s="104"/>
      <c r="P12" s="104"/>
      <c r="Q12" s="104"/>
    </row>
    <row r="13" spans="1:175" ht="15" customHeight="1" x14ac:dyDescent="0.2">
      <c r="A13" s="101" t="s">
        <v>178</v>
      </c>
      <c r="B13" s="105">
        <f>SUM(B79:B83)</f>
        <v>638482.13197700004</v>
      </c>
      <c r="C13" s="105">
        <f t="shared" ref="C13:F13" si="1">SUM(C79:C83)</f>
        <v>505121.29029100004</v>
      </c>
      <c r="D13" s="105">
        <f t="shared" si="1"/>
        <v>591541.22143299994</v>
      </c>
      <c r="E13" s="105">
        <f t="shared" si="1"/>
        <v>1230023.35341</v>
      </c>
      <c r="F13" s="105">
        <f t="shared" si="1"/>
        <v>46940.910544000013</v>
      </c>
      <c r="G13" s="105"/>
      <c r="H13" s="104">
        <v>5.5229763798245513</v>
      </c>
      <c r="I13" s="104">
        <v>3.5322901302550003</v>
      </c>
      <c r="J13" s="104">
        <v>6.9239013981478248</v>
      </c>
      <c r="K13" s="104">
        <v>6.1920962781160327</v>
      </c>
      <c r="L13" s="104">
        <v>-9.4308959963109729</v>
      </c>
      <c r="M13" s="104"/>
      <c r="N13" s="104"/>
      <c r="O13" s="104"/>
      <c r="P13" s="104"/>
      <c r="Q13" s="104"/>
    </row>
    <row r="14" spans="1:175" ht="9.9" customHeight="1" x14ac:dyDescent="0.2">
      <c r="A14" s="101"/>
      <c r="B14" s="102"/>
      <c r="C14" s="102"/>
      <c r="D14" s="102"/>
      <c r="E14" s="102"/>
      <c r="F14" s="102"/>
      <c r="G14" s="142"/>
      <c r="H14" s="104"/>
      <c r="I14" s="104"/>
      <c r="J14" s="104"/>
      <c r="K14" s="104"/>
      <c r="L14" s="104"/>
    </row>
    <row r="15" spans="1:175" ht="15" customHeight="1" x14ac:dyDescent="0.25">
      <c r="A15" s="32">
        <v>2022</v>
      </c>
      <c r="B15" s="144"/>
      <c r="C15" s="144"/>
      <c r="D15" s="144"/>
      <c r="E15" s="144"/>
      <c r="F15" s="144"/>
      <c r="G15" s="145"/>
      <c r="H15" s="145"/>
      <c r="I15" s="145"/>
      <c r="J15" s="145"/>
      <c r="K15" s="145"/>
      <c r="L15" s="145"/>
    </row>
    <row r="16" spans="1:175" ht="15" customHeight="1" x14ac:dyDescent="0.2">
      <c r="A16" s="98" t="s">
        <v>36</v>
      </c>
      <c r="B16" s="143">
        <v>344289.86149699998</v>
      </c>
      <c r="C16" s="143">
        <v>282219.87445299997</v>
      </c>
      <c r="D16" s="143">
        <v>280655.824027</v>
      </c>
      <c r="E16" s="143">
        <v>624945.68552399997</v>
      </c>
      <c r="F16" s="143">
        <v>63634.037469999981</v>
      </c>
      <c r="G16" s="142"/>
      <c r="H16" s="104">
        <v>21.782330028186632</v>
      </c>
      <c r="I16" s="104">
        <v>22.011861333686518</v>
      </c>
      <c r="J16" s="104">
        <v>25.514151315780403</v>
      </c>
      <c r="K16" s="104">
        <v>23.430424686930316</v>
      </c>
      <c r="L16" s="104">
        <v>7.6640027392908259</v>
      </c>
    </row>
    <row r="17" spans="1:12" ht="15" customHeight="1" x14ac:dyDescent="0.2">
      <c r="A17" s="98" t="s">
        <v>37</v>
      </c>
      <c r="B17" s="143">
        <v>392347.97983700002</v>
      </c>
      <c r="C17" s="143">
        <v>310278.258134</v>
      </c>
      <c r="D17" s="143">
        <v>332992.31774900004</v>
      </c>
      <c r="E17" s="143">
        <v>725340.29758600006</v>
      </c>
      <c r="F17" s="143">
        <v>59355.662087999983</v>
      </c>
      <c r="G17" s="142"/>
      <c r="H17" s="104">
        <v>29.344659873293725</v>
      </c>
      <c r="I17" s="104">
        <v>24.830338585753438</v>
      </c>
      <c r="J17" s="104">
        <v>34.791718223101078</v>
      </c>
      <c r="K17" s="104">
        <v>31.789623735042756</v>
      </c>
      <c r="L17" s="104">
        <v>5.4402823553297726</v>
      </c>
    </row>
    <row r="18" spans="1:12" ht="15" customHeight="1" x14ac:dyDescent="0.2">
      <c r="A18" s="98" t="s">
        <v>38</v>
      </c>
      <c r="B18" s="143">
        <v>420094.02080300008</v>
      </c>
      <c r="C18" s="143">
        <v>319466.80783900002</v>
      </c>
      <c r="D18" s="143">
        <v>355128.46879700001</v>
      </c>
      <c r="E18" s="143">
        <v>775222.48960000009</v>
      </c>
      <c r="F18" s="143">
        <v>64965.552006000071</v>
      </c>
      <c r="G18" s="142"/>
      <c r="H18" s="104">
        <v>38.468368424574415</v>
      </c>
      <c r="I18" s="104">
        <v>31.314921421889675</v>
      </c>
      <c r="J18" s="104">
        <v>46.469291600993628</v>
      </c>
      <c r="K18" s="104">
        <v>42.02230104428282</v>
      </c>
      <c r="L18" s="104">
        <v>6.628617960118623</v>
      </c>
    </row>
    <row r="19" spans="1:12" ht="15" customHeight="1" x14ac:dyDescent="0.2">
      <c r="A19" s="98" t="s">
        <v>39</v>
      </c>
      <c r="B19" s="143">
        <v>393277.41249699995</v>
      </c>
      <c r="C19" s="143">
        <v>310069.08584399999</v>
      </c>
      <c r="D19" s="143">
        <v>325034.78158300003</v>
      </c>
      <c r="E19" s="143">
        <v>718312.19408000004</v>
      </c>
      <c r="F19" s="143">
        <v>68242.630913999921</v>
      </c>
      <c r="G19" s="142"/>
      <c r="H19" s="104">
        <v>11.856400017796263</v>
      </c>
      <c r="I19" s="104">
        <v>7.3450440655738651</v>
      </c>
      <c r="J19" s="104">
        <v>18.523056978578165</v>
      </c>
      <c r="K19" s="104">
        <v>14.777722250821142</v>
      </c>
      <c r="L19" s="104">
        <v>-11.778500331394573</v>
      </c>
    </row>
    <row r="20" spans="1:12" ht="9.9" customHeight="1" x14ac:dyDescent="0.2">
      <c r="A20" s="103"/>
      <c r="B20" s="143"/>
      <c r="C20" s="143"/>
      <c r="D20" s="143"/>
      <c r="E20" s="143"/>
      <c r="F20" s="143"/>
      <c r="G20" s="142"/>
      <c r="H20" s="104"/>
      <c r="I20" s="104"/>
      <c r="J20" s="104"/>
      <c r="K20" s="104"/>
      <c r="L20" s="104"/>
    </row>
    <row r="21" spans="1:12" ht="15" customHeight="1" x14ac:dyDescent="0.25">
      <c r="A21" s="32">
        <v>2023</v>
      </c>
      <c r="B21" s="144"/>
      <c r="C21" s="144"/>
      <c r="D21" s="144"/>
      <c r="E21" s="144"/>
      <c r="F21" s="144"/>
      <c r="G21" s="145"/>
      <c r="H21" s="145"/>
      <c r="I21" s="145"/>
      <c r="J21" s="145"/>
      <c r="K21" s="145"/>
      <c r="L21" s="145"/>
    </row>
    <row r="22" spans="1:12" ht="15" customHeight="1" x14ac:dyDescent="0.2">
      <c r="A22" s="103" t="s">
        <v>36</v>
      </c>
      <c r="B22" s="143">
        <v>355092.46169999999</v>
      </c>
      <c r="C22" s="143">
        <v>276446.49450500001</v>
      </c>
      <c r="D22" s="143">
        <v>291679.941781</v>
      </c>
      <c r="E22" s="143">
        <v>646772.4034810001</v>
      </c>
      <c r="F22" s="143">
        <v>63412.519918999998</v>
      </c>
      <c r="G22" s="142"/>
      <c r="H22" s="104">
        <v>3.1376469106669114</v>
      </c>
      <c r="I22" s="104">
        <v>-2.0457028262768358</v>
      </c>
      <c r="J22" s="104">
        <v>3.9279846738329045</v>
      </c>
      <c r="K22" s="104">
        <v>3.4925783892241804</v>
      </c>
      <c r="L22" s="104">
        <v>-0.34811173360548781</v>
      </c>
    </row>
    <row r="23" spans="1:12" ht="15" customHeight="1" x14ac:dyDescent="0.2">
      <c r="A23" s="103" t="s">
        <v>37</v>
      </c>
      <c r="B23" s="143">
        <v>348623.39007900003</v>
      </c>
      <c r="C23" s="143">
        <v>267559.95858600002</v>
      </c>
      <c r="D23" s="143">
        <v>292800.07012699998</v>
      </c>
      <c r="E23" s="143">
        <v>641423.46020600002</v>
      </c>
      <c r="F23" s="143">
        <v>55823.31995200002</v>
      </c>
      <c r="G23" s="142"/>
      <c r="H23" s="104">
        <v>-11.144339210352316</v>
      </c>
      <c r="I23" s="104">
        <v>-13.76773861143413</v>
      </c>
      <c r="J23" s="104">
        <v>-12.070022483910817</v>
      </c>
      <c r="K23" s="104">
        <v>-11.569305836072127</v>
      </c>
      <c r="L23" s="104">
        <v>-5.9511460435955632</v>
      </c>
    </row>
    <row r="24" spans="1:12" ht="15" customHeight="1" x14ac:dyDescent="0.2">
      <c r="A24" s="103" t="s">
        <v>38</v>
      </c>
      <c r="B24" s="143">
        <v>356280.26074</v>
      </c>
      <c r="C24" s="143">
        <v>277863.11764399998</v>
      </c>
      <c r="D24" s="143">
        <v>297245.16094800003</v>
      </c>
      <c r="E24" s="143">
        <v>653525.42168799997</v>
      </c>
      <c r="F24" s="143">
        <v>59035.099792000008</v>
      </c>
      <c r="G24" s="142"/>
      <c r="H24" s="104">
        <v>-15.190351898134979</v>
      </c>
      <c r="I24" s="104">
        <v>-13.022852194387225</v>
      </c>
      <c r="J24" s="104">
        <v>-16.299258700683744</v>
      </c>
      <c r="K24" s="104">
        <v>-15.698340740191046</v>
      </c>
      <c r="L24" s="104">
        <v>-9.128610518775151</v>
      </c>
    </row>
    <row r="25" spans="1:12" ht="15" customHeight="1" x14ac:dyDescent="0.2">
      <c r="A25" s="103" t="s">
        <v>39</v>
      </c>
      <c r="B25" s="143">
        <v>366202.591839</v>
      </c>
      <c r="C25" s="143">
        <v>289195.15409700002</v>
      </c>
      <c r="D25" s="143">
        <v>329318.86779300001</v>
      </c>
      <c r="E25" s="143">
        <v>695521.45963200007</v>
      </c>
      <c r="F25" s="143">
        <v>36883.724045999988</v>
      </c>
      <c r="G25" s="142"/>
      <c r="H25" s="104">
        <v>-6.8844077482345849</v>
      </c>
      <c r="I25" s="104">
        <v>-6.7320260870836783</v>
      </c>
      <c r="J25" s="104">
        <v>1.3180393154035444</v>
      </c>
      <c r="K25" s="104">
        <v>-3.1728174233753466</v>
      </c>
      <c r="L25" s="104">
        <v>-45.952077825836987</v>
      </c>
    </row>
    <row r="26" spans="1:12" ht="9.9" customHeight="1" x14ac:dyDescent="0.2">
      <c r="A26" s="98"/>
      <c r="B26" s="143"/>
      <c r="C26" s="143"/>
      <c r="D26" s="143"/>
      <c r="E26" s="143"/>
      <c r="F26" s="143"/>
      <c r="G26" s="142"/>
      <c r="H26" s="142"/>
      <c r="I26" s="142"/>
      <c r="J26" s="142"/>
      <c r="K26" s="142"/>
      <c r="L26" s="142"/>
    </row>
    <row r="27" spans="1:12" ht="15" customHeight="1" x14ac:dyDescent="0.25">
      <c r="A27" s="32">
        <v>2024</v>
      </c>
      <c r="B27" s="144"/>
      <c r="C27" s="144"/>
      <c r="D27" s="144"/>
      <c r="E27" s="144"/>
      <c r="F27" s="144"/>
      <c r="G27" s="145"/>
      <c r="H27" s="145"/>
      <c r="I27" s="145"/>
      <c r="J27" s="145"/>
      <c r="K27" s="145"/>
      <c r="L27" s="145"/>
    </row>
    <row r="28" spans="1:12" ht="15" customHeight="1" x14ac:dyDescent="0.2">
      <c r="A28" s="103" t="s">
        <v>36</v>
      </c>
      <c r="B28" s="143">
        <v>362331.92132700002</v>
      </c>
      <c r="C28" s="143">
        <v>290365.98100099998</v>
      </c>
      <c r="D28" s="143">
        <v>328199.670942</v>
      </c>
      <c r="E28" s="143">
        <v>690531.59226900002</v>
      </c>
      <c r="F28" s="143">
        <v>34132.250385000007</v>
      </c>
      <c r="G28" s="146"/>
      <c r="H28" s="104">
        <v>2.0387533974506882</v>
      </c>
      <c r="I28" s="104">
        <v>5.035146682154152</v>
      </c>
      <c r="J28" s="104">
        <v>12.520480132439085</v>
      </c>
      <c r="K28" s="104">
        <v>6.7657785880292902</v>
      </c>
      <c r="L28" s="104">
        <v>-46.174272164867688</v>
      </c>
    </row>
    <row r="29" spans="1:12" ht="15" customHeight="1" x14ac:dyDescent="0.2">
      <c r="A29" s="103" t="s">
        <v>37</v>
      </c>
      <c r="B29" s="143">
        <v>368749.157183</v>
      </c>
      <c r="C29" s="143">
        <v>297935.45392900001</v>
      </c>
      <c r="D29" s="143">
        <v>336776.34135299997</v>
      </c>
      <c r="E29" s="143">
        <v>705525.49853600003</v>
      </c>
      <c r="F29" s="143">
        <v>31972.815830000007</v>
      </c>
      <c r="G29" s="143"/>
      <c r="H29" s="104">
        <v>5.7729250752335801</v>
      </c>
      <c r="I29" s="104">
        <v>11.352780701390561</v>
      </c>
      <c r="J29" s="104">
        <v>15.019214717716967</v>
      </c>
      <c r="K29" s="104">
        <v>9.9937159001656966</v>
      </c>
      <c r="L29" s="104">
        <v>-42.724983291047536</v>
      </c>
    </row>
    <row r="30" spans="1:12" ht="15" customHeight="1" x14ac:dyDescent="0.2">
      <c r="A30" s="103" t="s">
        <v>38</v>
      </c>
      <c r="B30" s="143">
        <v>383677.87466800003</v>
      </c>
      <c r="C30" s="143">
        <v>311174.89272400003</v>
      </c>
      <c r="D30" s="143">
        <v>358995.394271</v>
      </c>
      <c r="E30" s="143">
        <v>742673.26893899997</v>
      </c>
      <c r="F30" s="143">
        <v>24682.480396999992</v>
      </c>
      <c r="G30" s="143"/>
      <c r="H30" s="104">
        <v>7.6899050963684417</v>
      </c>
      <c r="I30" s="104">
        <v>11.988555862487409</v>
      </c>
      <c r="J30" s="104">
        <v>20.774176146740544</v>
      </c>
      <c r="K30" s="104">
        <v>13.641068012433056</v>
      </c>
      <c r="L30" s="104">
        <v>-58.190160626534968</v>
      </c>
    </row>
    <row r="31" spans="1:12" ht="15" customHeight="1" x14ac:dyDescent="0.2">
      <c r="A31" s="103" t="s">
        <v>39</v>
      </c>
      <c r="B31" s="143">
        <v>392924.44973300002</v>
      </c>
      <c r="C31" s="143">
        <v>314750.95665800001</v>
      </c>
      <c r="D31" s="143">
        <v>346870.98033799999</v>
      </c>
      <c r="E31" s="143">
        <v>739795.43007100001</v>
      </c>
      <c r="F31" s="143">
        <v>46053.469395000007</v>
      </c>
      <c r="G31" s="143"/>
      <c r="H31" s="104">
        <v>7.2970149555217256</v>
      </c>
      <c r="I31" s="104">
        <v>8.836870949928926</v>
      </c>
      <c r="J31" s="104">
        <v>5.3298229350262174</v>
      </c>
      <c r="K31" s="104">
        <v>6.3655793542912775</v>
      </c>
      <c r="L31" s="104">
        <v>24.861224255890914</v>
      </c>
    </row>
    <row r="32" spans="1:12" ht="9.75" customHeight="1" x14ac:dyDescent="0.2">
      <c r="A32" s="103"/>
      <c r="B32" s="143"/>
      <c r="C32" s="143"/>
      <c r="D32" s="143"/>
      <c r="E32" s="143"/>
      <c r="F32" s="143"/>
      <c r="G32" s="143"/>
      <c r="H32" s="104"/>
      <c r="I32" s="104"/>
      <c r="J32" s="104"/>
      <c r="K32" s="104"/>
      <c r="L32" s="104"/>
    </row>
    <row r="33" spans="1:12" ht="15" customHeight="1" x14ac:dyDescent="0.25">
      <c r="A33" s="32">
        <v>2025</v>
      </c>
      <c r="B33" s="144"/>
      <c r="C33" s="144"/>
      <c r="D33" s="144"/>
      <c r="E33" s="144"/>
      <c r="F33" s="144"/>
      <c r="G33" s="145"/>
      <c r="H33" s="145"/>
      <c r="I33" s="145"/>
      <c r="J33" s="145"/>
      <c r="K33" s="145"/>
      <c r="L33" s="145"/>
    </row>
    <row r="34" spans="1:12" ht="15" customHeight="1" x14ac:dyDescent="0.2">
      <c r="A34" s="103" t="s">
        <v>36</v>
      </c>
      <c r="B34" s="143">
        <v>378359.48745400005</v>
      </c>
      <c r="C34" s="143">
        <v>304338.388798</v>
      </c>
      <c r="D34" s="143">
        <v>337314.872141</v>
      </c>
      <c r="E34" s="143">
        <v>715674.35959500005</v>
      </c>
      <c r="F34" s="143">
        <v>41044.615313000017</v>
      </c>
      <c r="G34" s="146"/>
      <c r="H34" s="104">
        <v>4.4234485518970734</v>
      </c>
      <c r="I34" s="104">
        <v>4.8119988949228532</v>
      </c>
      <c r="J34" s="104">
        <v>2.7773340457159863</v>
      </c>
      <c r="K34" s="104">
        <v>3.6410741532308548</v>
      </c>
      <c r="L34" s="104">
        <v>20.251711651095132</v>
      </c>
    </row>
    <row r="35" spans="1:12" ht="9.75" customHeight="1" x14ac:dyDescent="0.2">
      <c r="A35" s="103"/>
      <c r="B35" s="143"/>
      <c r="C35" s="143"/>
      <c r="D35" s="143"/>
      <c r="E35" s="143"/>
      <c r="F35" s="143"/>
      <c r="G35" s="143"/>
      <c r="H35" s="104"/>
      <c r="I35" s="104"/>
      <c r="J35" s="104"/>
      <c r="K35" s="104"/>
      <c r="L35" s="104"/>
    </row>
    <row r="36" spans="1:12" ht="15" customHeight="1" x14ac:dyDescent="0.25">
      <c r="A36" s="32" t="s">
        <v>132</v>
      </c>
      <c r="B36" s="144"/>
      <c r="C36" s="144"/>
      <c r="D36" s="144"/>
      <c r="E36" s="144"/>
      <c r="F36" s="144"/>
      <c r="G36" s="145"/>
      <c r="H36" s="145"/>
      <c r="I36" s="145"/>
      <c r="J36" s="145"/>
      <c r="K36" s="145"/>
      <c r="L36" s="145"/>
    </row>
    <row r="37" spans="1:12" ht="15" customHeight="1" x14ac:dyDescent="0.2">
      <c r="A37" s="98" t="s">
        <v>40</v>
      </c>
      <c r="B37" s="143">
        <v>111060.00939799999</v>
      </c>
      <c r="C37" s="143">
        <v>91390.607028999992</v>
      </c>
      <c r="D37" s="143">
        <v>92822.474442999999</v>
      </c>
      <c r="E37" s="143">
        <v>203882.48384100001</v>
      </c>
      <c r="F37" s="143">
        <v>18237.534954999996</v>
      </c>
      <c r="G37" s="143"/>
      <c r="H37" s="104">
        <v>23.844797633476635</v>
      </c>
      <c r="I37" s="104">
        <v>26.563956131346721</v>
      </c>
      <c r="J37" s="104">
        <v>27.053650175175996</v>
      </c>
      <c r="K37" s="104">
        <v>25.285373756514655</v>
      </c>
      <c r="L37" s="104">
        <v>9.7386267948785257</v>
      </c>
    </row>
    <row r="38" spans="1:12" ht="15" customHeight="1" x14ac:dyDescent="0.2">
      <c r="A38" s="98" t="s">
        <v>41</v>
      </c>
      <c r="B38" s="143">
        <v>101741.736349</v>
      </c>
      <c r="C38" s="143">
        <v>83898.871218999993</v>
      </c>
      <c r="D38" s="143">
        <v>82589.281335000007</v>
      </c>
      <c r="E38" s="143">
        <v>184331.01768400002</v>
      </c>
      <c r="F38" s="143">
        <v>19152.455013999992</v>
      </c>
      <c r="G38" s="143"/>
      <c r="H38" s="104">
        <v>15.873280158207073</v>
      </c>
      <c r="I38" s="104">
        <v>16.991308493967257</v>
      </c>
      <c r="J38" s="104">
        <v>18.52636215527874</v>
      </c>
      <c r="K38" s="104">
        <v>17.047155138527451</v>
      </c>
      <c r="L38" s="104">
        <v>5.6732807952020288</v>
      </c>
    </row>
    <row r="39" spans="1:12" ht="15" customHeight="1" x14ac:dyDescent="0.2">
      <c r="A39" s="98" t="s">
        <v>42</v>
      </c>
      <c r="B39" s="143">
        <v>131488.11575</v>
      </c>
      <c r="C39" s="143">
        <v>106930.396205</v>
      </c>
      <c r="D39" s="143">
        <v>105244.068249</v>
      </c>
      <c r="E39" s="143">
        <v>236732.183999</v>
      </c>
      <c r="F39" s="143">
        <v>26244.047500999994</v>
      </c>
      <c r="G39" s="143"/>
      <c r="H39" s="104">
        <v>24.955289871458948</v>
      </c>
      <c r="I39" s="104">
        <v>22.370518875425972</v>
      </c>
      <c r="J39" s="104">
        <v>30.144432641425738</v>
      </c>
      <c r="K39" s="104">
        <v>27.210216101134233</v>
      </c>
      <c r="L39" s="104">
        <v>7.7297620541802923</v>
      </c>
    </row>
    <row r="40" spans="1:12" ht="15" customHeight="1" x14ac:dyDescent="0.2">
      <c r="A40" s="98" t="s">
        <v>43</v>
      </c>
      <c r="B40" s="143">
        <v>127482.872603</v>
      </c>
      <c r="C40" s="143">
        <v>103415.757575</v>
      </c>
      <c r="D40" s="143">
        <v>104107.46582700001</v>
      </c>
      <c r="E40" s="143">
        <v>231590.33843</v>
      </c>
      <c r="F40" s="143">
        <v>23375.406775999989</v>
      </c>
      <c r="G40" s="142"/>
      <c r="H40" s="104">
        <v>20.687096971318564</v>
      </c>
      <c r="I40" s="104">
        <v>21.559072154862243</v>
      </c>
      <c r="J40" s="104">
        <v>22.058361572281765</v>
      </c>
      <c r="K40" s="104">
        <v>21.299693979973849</v>
      </c>
      <c r="L40" s="107">
        <v>14.936229331721758</v>
      </c>
    </row>
    <row r="41" spans="1:12" ht="15" customHeight="1" x14ac:dyDescent="0.2">
      <c r="A41" s="98" t="s">
        <v>44</v>
      </c>
      <c r="B41" s="143">
        <v>120589.64189</v>
      </c>
      <c r="C41" s="143">
        <v>96240.941128999984</v>
      </c>
      <c r="D41" s="143">
        <v>107791.338885</v>
      </c>
      <c r="E41" s="143">
        <v>228380.980775</v>
      </c>
      <c r="F41" s="143">
        <v>12798.303004999994</v>
      </c>
      <c r="G41" s="142"/>
      <c r="H41" s="104">
        <v>30.525932447262587</v>
      </c>
      <c r="I41" s="104">
        <v>22.099374836760134</v>
      </c>
      <c r="J41" s="104">
        <v>37.258456263572029</v>
      </c>
      <c r="K41" s="104">
        <v>33.619302825215598</v>
      </c>
      <c r="L41" s="104">
        <v>-7.6324334918338179</v>
      </c>
    </row>
    <row r="42" spans="1:12" ht="15" customHeight="1" x14ac:dyDescent="0.2">
      <c r="A42" s="98" t="s">
        <v>45</v>
      </c>
      <c r="B42" s="143">
        <v>144275.465344</v>
      </c>
      <c r="C42" s="143">
        <v>110621.55943000001</v>
      </c>
      <c r="D42" s="143">
        <v>121093.513037</v>
      </c>
      <c r="E42" s="143">
        <v>265368.97838099999</v>
      </c>
      <c r="F42" s="143">
        <v>23181.952307</v>
      </c>
      <c r="G42" s="142"/>
      <c r="H42" s="104">
        <v>36.99178575444337</v>
      </c>
      <c r="I42" s="104">
        <v>30.660003245451634</v>
      </c>
      <c r="J42" s="104">
        <v>45.514870549863303</v>
      </c>
      <c r="K42" s="104">
        <v>40.753798672938061</v>
      </c>
      <c r="L42" s="104">
        <v>4.8976287127345728</v>
      </c>
    </row>
    <row r="43" spans="1:12" ht="15" customHeight="1" x14ac:dyDescent="0.2">
      <c r="A43" s="98" t="s">
        <v>46</v>
      </c>
      <c r="B43" s="143">
        <v>134325.516668</v>
      </c>
      <c r="C43" s="143">
        <v>102359.09190499999</v>
      </c>
      <c r="D43" s="143">
        <v>118486.734147</v>
      </c>
      <c r="E43" s="143">
        <v>252812.25081499998</v>
      </c>
      <c r="F43" s="143">
        <v>15838.782521000001</v>
      </c>
      <c r="G43" s="142"/>
      <c r="H43" s="104">
        <v>38.302465678175309</v>
      </c>
      <c r="I43" s="104">
        <v>33.764303711898222</v>
      </c>
      <c r="J43" s="104">
        <v>41.791363512138823</v>
      </c>
      <c r="K43" s="104">
        <v>39.915997219279937</v>
      </c>
      <c r="L43" s="104">
        <v>16.802467449995433</v>
      </c>
    </row>
    <row r="44" spans="1:12" ht="15" customHeight="1" x14ac:dyDescent="0.2">
      <c r="A44" s="98" t="s">
        <v>47</v>
      </c>
      <c r="B44" s="143">
        <v>141518.88425100001</v>
      </c>
      <c r="C44" s="143">
        <v>106661.33740999999</v>
      </c>
      <c r="D44" s="143">
        <v>124231.33867300001</v>
      </c>
      <c r="E44" s="143">
        <v>265750.222924</v>
      </c>
      <c r="F44" s="143">
        <v>17287.545578000005</v>
      </c>
      <c r="G44" s="142"/>
      <c r="H44" s="104">
        <v>48.374733564609322</v>
      </c>
      <c r="I44" s="104">
        <v>35.061271387999462</v>
      </c>
      <c r="J44" s="104">
        <v>67.326150725706384</v>
      </c>
      <c r="K44" s="104">
        <v>56.669816517416074</v>
      </c>
      <c r="L44" s="104">
        <v>-18.201653450312939</v>
      </c>
    </row>
    <row r="45" spans="1:12" ht="15" customHeight="1" x14ac:dyDescent="0.2">
      <c r="A45" s="98" t="s">
        <v>48</v>
      </c>
      <c r="B45" s="143">
        <v>144249.61988400001</v>
      </c>
      <c r="C45" s="143">
        <v>110446.378524</v>
      </c>
      <c r="D45" s="143">
        <v>112410.39597699999</v>
      </c>
      <c r="E45" s="143">
        <v>256660.01586099999</v>
      </c>
      <c r="F45" s="143">
        <v>31839.223907000021</v>
      </c>
      <c r="G45" s="142"/>
      <c r="H45" s="104">
        <v>30.092384141377053</v>
      </c>
      <c r="I45" s="104">
        <v>25.809748183461728</v>
      </c>
      <c r="J45" s="104">
        <v>32.794057036750544</v>
      </c>
      <c r="K45" s="104">
        <v>31.261994989887569</v>
      </c>
      <c r="L45" s="104">
        <v>21.374228588521458</v>
      </c>
    </row>
    <row r="46" spans="1:12" ht="15" customHeight="1" x14ac:dyDescent="0.2">
      <c r="A46" s="98" t="s">
        <v>49</v>
      </c>
      <c r="B46" s="143">
        <v>131977.237731</v>
      </c>
      <c r="C46" s="143">
        <v>101552.431839</v>
      </c>
      <c r="D46" s="143">
        <v>113518.137284</v>
      </c>
      <c r="E46" s="143">
        <v>245495.375015</v>
      </c>
      <c r="F46" s="143">
        <v>18459.100447000004</v>
      </c>
      <c r="G46" s="142"/>
      <c r="H46" s="104">
        <v>15.275924684630427</v>
      </c>
      <c r="I46" s="104">
        <v>11.134401439733912</v>
      </c>
      <c r="J46" s="104">
        <v>29.136632463519174</v>
      </c>
      <c r="K46" s="104">
        <v>21.296035686849422</v>
      </c>
      <c r="L46" s="104">
        <v>-30.559643255143946</v>
      </c>
    </row>
    <row r="47" spans="1:12" ht="15" customHeight="1" x14ac:dyDescent="0.2">
      <c r="A47" s="98" t="s">
        <v>50</v>
      </c>
      <c r="B47" s="143">
        <v>129693.918792</v>
      </c>
      <c r="C47" s="143">
        <v>103512.51386900002</v>
      </c>
      <c r="D47" s="143">
        <v>107890.405297</v>
      </c>
      <c r="E47" s="143">
        <v>237584.324089</v>
      </c>
      <c r="F47" s="143">
        <v>21803.513494999992</v>
      </c>
      <c r="G47" s="142"/>
      <c r="H47" s="104">
        <v>15.108957462332709</v>
      </c>
      <c r="I47" s="104">
        <v>9.8617238790357913</v>
      </c>
      <c r="J47" s="104">
        <v>15.534590049252531</v>
      </c>
      <c r="K47" s="104">
        <v>15.301853885796756</v>
      </c>
      <c r="L47" s="104">
        <v>13.048125646069813</v>
      </c>
    </row>
    <row r="48" spans="1:12" ht="15" customHeight="1" x14ac:dyDescent="0.2">
      <c r="A48" s="98" t="s">
        <v>51</v>
      </c>
      <c r="B48" s="143">
        <v>131606.255974</v>
      </c>
      <c r="C48" s="143">
        <v>105004.140136</v>
      </c>
      <c r="D48" s="143">
        <v>103626.239002</v>
      </c>
      <c r="E48" s="143">
        <v>235232.49497599999</v>
      </c>
      <c r="F48" s="143">
        <v>27980.016971999998</v>
      </c>
      <c r="G48" s="142"/>
      <c r="H48" s="104">
        <v>5.7650529224131866</v>
      </c>
      <c r="I48" s="104">
        <v>1.6950196081564057</v>
      </c>
      <c r="J48" s="104">
        <v>11.487793783682431</v>
      </c>
      <c r="K48" s="104">
        <v>8.2120001599250543</v>
      </c>
      <c r="L48" s="104">
        <v>-11.129808627157166</v>
      </c>
    </row>
    <row r="49" spans="1:12" ht="9.9" customHeight="1" x14ac:dyDescent="0.2">
      <c r="A49" s="98"/>
      <c r="B49" s="143"/>
      <c r="C49" s="143"/>
      <c r="D49" s="143"/>
      <c r="E49" s="102"/>
      <c r="F49" s="102"/>
      <c r="G49" s="142"/>
      <c r="H49" s="104"/>
      <c r="I49" s="104"/>
      <c r="J49" s="104"/>
      <c r="K49" s="104"/>
      <c r="L49" s="104"/>
    </row>
    <row r="50" spans="1:12" ht="15" customHeight="1" x14ac:dyDescent="0.25">
      <c r="A50" s="32">
        <v>2023</v>
      </c>
      <c r="B50" s="144"/>
      <c r="C50" s="144"/>
      <c r="D50" s="144"/>
      <c r="E50" s="144"/>
      <c r="F50" s="144"/>
      <c r="G50" s="145"/>
      <c r="H50" s="145"/>
      <c r="I50" s="145"/>
      <c r="J50" s="145"/>
      <c r="K50" s="145"/>
      <c r="L50" s="145"/>
    </row>
    <row r="51" spans="1:12" ht="15" customHeight="1" x14ac:dyDescent="0.2">
      <c r="A51" s="98" t="s">
        <v>40</v>
      </c>
      <c r="B51" s="143">
        <v>112665.503447</v>
      </c>
      <c r="C51" s="143">
        <v>86053.172638000004</v>
      </c>
      <c r="D51" s="143">
        <v>94508.322193999993</v>
      </c>
      <c r="E51" s="143">
        <v>207173.825641</v>
      </c>
      <c r="F51" s="143">
        <v>18157.181253000002</v>
      </c>
      <c r="G51" s="142"/>
      <c r="H51" s="104">
        <v>1.4456095021984692</v>
      </c>
      <c r="I51" s="104">
        <v>-5.8513924601716258</v>
      </c>
      <c r="J51" s="104">
        <v>1.8162064318111144</v>
      </c>
      <c r="K51" s="104">
        <v>1.6143327950461817</v>
      </c>
      <c r="L51" s="104">
        <v>-0.44059519117172868</v>
      </c>
    </row>
    <row r="52" spans="1:12" ht="15" customHeight="1" x14ac:dyDescent="0.2">
      <c r="A52" s="98" t="s">
        <v>41</v>
      </c>
      <c r="B52" s="143">
        <v>112682.12675900001</v>
      </c>
      <c r="C52" s="143">
        <v>87854.017988000007</v>
      </c>
      <c r="D52" s="143">
        <v>92702.965465000001</v>
      </c>
      <c r="E52" s="143">
        <v>205385.09222400002</v>
      </c>
      <c r="F52" s="143">
        <v>19979.161294000005</v>
      </c>
      <c r="G52" s="142"/>
      <c r="H52" s="104">
        <v>10.753099762787308</v>
      </c>
      <c r="I52" s="104">
        <v>4.7141835301644903</v>
      </c>
      <c r="J52" s="104">
        <v>12.245758731059423</v>
      </c>
      <c r="K52" s="104">
        <v>11.42188374183077</v>
      </c>
      <c r="L52" s="104">
        <v>4.3164507077328222</v>
      </c>
    </row>
    <row r="53" spans="1:12" ht="15" customHeight="1" x14ac:dyDescent="0.2">
      <c r="A53" s="98" t="s">
        <v>42</v>
      </c>
      <c r="B53" s="143">
        <v>129744.831494</v>
      </c>
      <c r="C53" s="143">
        <v>102539.303879</v>
      </c>
      <c r="D53" s="143">
        <v>104468.65412200001</v>
      </c>
      <c r="E53" s="143">
        <v>234213.48561600002</v>
      </c>
      <c r="F53" s="143">
        <v>25276.177371999991</v>
      </c>
      <c r="G53" s="142"/>
      <c r="H53" s="104">
        <v>-1.3258112689929538</v>
      </c>
      <c r="I53" s="104">
        <v>-4.1064958906368227</v>
      </c>
      <c r="J53" s="104">
        <v>-0.73677703636980418</v>
      </c>
      <c r="K53" s="104">
        <v>-1.063944217661009</v>
      </c>
      <c r="L53" s="104">
        <v>-3.6879605897799235</v>
      </c>
    </row>
    <row r="54" spans="1:12" ht="15" customHeight="1" x14ac:dyDescent="0.2">
      <c r="A54" s="98" t="s">
        <v>43</v>
      </c>
      <c r="B54" s="143">
        <v>105165.660262</v>
      </c>
      <c r="C54" s="143">
        <v>80176.111573999995</v>
      </c>
      <c r="D54" s="143">
        <v>93820.563188</v>
      </c>
      <c r="E54" s="143">
        <v>198986.22344999999</v>
      </c>
      <c r="F54" s="143">
        <v>11345.097074000005</v>
      </c>
      <c r="G54" s="142"/>
      <c r="H54" s="104">
        <v>-17.50604758530897</v>
      </c>
      <c r="I54" s="104">
        <v>-22.472055077434366</v>
      </c>
      <c r="J54" s="104">
        <v>-9.8810422069961898</v>
      </c>
      <c r="K54" s="104">
        <v>-14.078357154719933</v>
      </c>
      <c r="L54" s="104">
        <v>-51.465669955107472</v>
      </c>
    </row>
    <row r="55" spans="1:12" ht="15" customHeight="1" x14ac:dyDescent="0.2">
      <c r="A55" s="98" t="s">
        <v>44</v>
      </c>
      <c r="B55" s="143">
        <v>119515.77106100001</v>
      </c>
      <c r="C55" s="143">
        <v>93622.857315999994</v>
      </c>
      <c r="D55" s="143">
        <v>104104.705103</v>
      </c>
      <c r="E55" s="143">
        <v>223620.47616399999</v>
      </c>
      <c r="F55" s="143">
        <v>15411.065958000007</v>
      </c>
      <c r="G55" s="142"/>
      <c r="H55" s="104">
        <v>-0.8905166415367255</v>
      </c>
      <c r="I55" s="104">
        <v>-2.7203431120761254</v>
      </c>
      <c r="J55" s="104">
        <v>-3.4201577048163263</v>
      </c>
      <c r="K55" s="104">
        <v>-2.0844575563365502</v>
      </c>
      <c r="L55" s="104">
        <v>20.414917133773653</v>
      </c>
    </row>
    <row r="56" spans="1:12" ht="15" customHeight="1" x14ac:dyDescent="0.2">
      <c r="A56" s="98" t="s">
        <v>45</v>
      </c>
      <c r="B56" s="143">
        <v>123941.95875600001</v>
      </c>
      <c r="C56" s="143">
        <v>93760.989696000004</v>
      </c>
      <c r="D56" s="143">
        <v>94874.801835999999</v>
      </c>
      <c r="E56" s="143">
        <v>218816.76059200001</v>
      </c>
      <c r="F56" s="143">
        <v>29067.156920000009</v>
      </c>
      <c r="G56" s="142"/>
      <c r="H56" s="104">
        <v>-14.093530413863679</v>
      </c>
      <c r="I56" s="104">
        <v>-15.241667013986698</v>
      </c>
      <c r="J56" s="104">
        <v>-21.651623231864534</v>
      </c>
      <c r="K56" s="104">
        <v>-17.542449035683163</v>
      </c>
      <c r="L56" s="104">
        <v>25.387010270152778</v>
      </c>
    </row>
    <row r="57" spans="1:12" ht="15" customHeight="1" x14ac:dyDescent="0.2">
      <c r="A57" s="98" t="s">
        <v>46</v>
      </c>
      <c r="B57" s="143">
        <v>116765.36466200001</v>
      </c>
      <c r="C57" s="143">
        <v>89039.854288000002</v>
      </c>
      <c r="D57" s="143">
        <v>99458.206325000006</v>
      </c>
      <c r="E57" s="143">
        <v>216223.57098700001</v>
      </c>
      <c r="F57" s="143">
        <v>17307.158337000001</v>
      </c>
      <c r="G57" s="142"/>
      <c r="H57" s="104">
        <v>-13.072834143196932</v>
      </c>
      <c r="I57" s="104">
        <v>-13.012266296150463</v>
      </c>
      <c r="J57" s="104">
        <v>-16.059627230836103</v>
      </c>
      <c r="K57" s="104">
        <v>-14.47266883232427</v>
      </c>
      <c r="L57" s="104">
        <v>9.2707619039098468</v>
      </c>
    </row>
    <row r="58" spans="1:12" ht="15" customHeight="1" x14ac:dyDescent="0.2">
      <c r="A58" s="98" t="s">
        <v>47</v>
      </c>
      <c r="B58" s="143">
        <v>115180.797911</v>
      </c>
      <c r="C58" s="143">
        <v>92098.632293000002</v>
      </c>
      <c r="D58" s="143">
        <v>97850.425300000003</v>
      </c>
      <c r="E58" s="143">
        <v>213031.223211</v>
      </c>
      <c r="F58" s="143">
        <v>17330.372610999999</v>
      </c>
      <c r="G58" s="142"/>
      <c r="H58" s="104">
        <v>-18.611004799392276</v>
      </c>
      <c r="I58" s="104">
        <v>-13.653218186287875</v>
      </c>
      <c r="J58" s="104">
        <v>-21.235312808179163</v>
      </c>
      <c r="K58" s="104">
        <v>-19.837800748741696</v>
      </c>
      <c r="L58" s="104">
        <v>0.24773344953314519</v>
      </c>
    </row>
    <row r="59" spans="1:12" ht="15" customHeight="1" x14ac:dyDescent="0.2">
      <c r="A59" s="98" t="s">
        <v>48</v>
      </c>
      <c r="B59" s="143">
        <v>124334.098167</v>
      </c>
      <c r="C59" s="143">
        <v>96724.631062999993</v>
      </c>
      <c r="D59" s="143">
        <v>99936.529322999995</v>
      </c>
      <c r="E59" s="143">
        <v>224270.62748999998</v>
      </c>
      <c r="F59" s="143">
        <v>24397.568844000009</v>
      </c>
      <c r="G59" s="142"/>
      <c r="H59" s="104">
        <v>-13.80629060445033</v>
      </c>
      <c r="I59" s="104">
        <v>-12.423899854732014</v>
      </c>
      <c r="J59" s="104">
        <v>-11.096719787867524</v>
      </c>
      <c r="K59" s="104">
        <v>-12.619569223646121</v>
      </c>
      <c r="L59" s="104">
        <v>-23.372601935073945</v>
      </c>
    </row>
    <row r="60" spans="1:12" ht="15" customHeight="1" x14ac:dyDescent="0.2">
      <c r="A60" s="98" t="s">
        <v>49</v>
      </c>
      <c r="B60" s="143">
        <v>126151.698556</v>
      </c>
      <c r="C60" s="143">
        <v>96392.111992999999</v>
      </c>
      <c r="D60" s="143">
        <v>113187.27726800001</v>
      </c>
      <c r="E60" s="143">
        <v>239338.97582400002</v>
      </c>
      <c r="F60" s="143">
        <v>12964.421287999998</v>
      </c>
      <c r="G60" s="142"/>
      <c r="H60" s="104">
        <v>-4.4140484186172984</v>
      </c>
      <c r="I60" s="104">
        <v>-5.0814340459922294</v>
      </c>
      <c r="J60" s="104">
        <v>-0.29146004675204013</v>
      </c>
      <c r="K60" s="104">
        <v>-2.5077454883310177</v>
      </c>
      <c r="L60" s="104">
        <v>-29.766776418907288</v>
      </c>
    </row>
    <row r="61" spans="1:12" ht="15" customHeight="1" x14ac:dyDescent="0.2">
      <c r="A61" s="98" t="s">
        <v>50</v>
      </c>
      <c r="B61" s="143">
        <v>121603.985323</v>
      </c>
      <c r="C61" s="143">
        <v>95539.674832000004</v>
      </c>
      <c r="D61" s="143">
        <v>109500.98892800001</v>
      </c>
      <c r="E61" s="143">
        <v>231104.97425100001</v>
      </c>
      <c r="F61" s="143">
        <v>12102.996394999995</v>
      </c>
      <c r="G61" s="142"/>
      <c r="H61" s="104">
        <v>-6.2377122569443193</v>
      </c>
      <c r="I61" s="104">
        <v>-7.7022948617497757</v>
      </c>
      <c r="J61" s="104">
        <v>1.4927959780727462</v>
      </c>
      <c r="K61" s="104">
        <v>-2.7271790185840734</v>
      </c>
      <c r="L61" s="104">
        <v>-44.490614332522746</v>
      </c>
    </row>
    <row r="62" spans="1:12" ht="15" customHeight="1" x14ac:dyDescent="0.2">
      <c r="A62" s="98" t="s">
        <v>51</v>
      </c>
      <c r="B62" s="143">
        <v>118446.90796</v>
      </c>
      <c r="C62" s="143">
        <v>97263.367272000003</v>
      </c>
      <c r="D62" s="143">
        <v>106630.601597</v>
      </c>
      <c r="E62" s="143">
        <v>225077.50955700001</v>
      </c>
      <c r="F62" s="143">
        <v>11816.306362999996</v>
      </c>
      <c r="G62" s="142"/>
      <c r="H62" s="104">
        <v>-9.999029238093172</v>
      </c>
      <c r="I62" s="104">
        <v>-7.371873960373609</v>
      </c>
      <c r="J62" s="104">
        <v>2.8992296004702189</v>
      </c>
      <c r="K62" s="104">
        <v>-4.3169994094719168</v>
      </c>
      <c r="L62" s="104">
        <v>-57.768766277644716</v>
      </c>
    </row>
    <row r="63" spans="1:12" ht="9.9" customHeight="1" x14ac:dyDescent="0.2">
      <c r="A63" s="98"/>
      <c r="B63" s="143"/>
      <c r="C63" s="143"/>
      <c r="D63" s="143"/>
      <c r="E63" s="143"/>
      <c r="F63" s="143"/>
      <c r="G63" s="142"/>
      <c r="H63" s="142"/>
      <c r="I63" s="142"/>
      <c r="J63" s="142"/>
      <c r="K63" s="142"/>
      <c r="L63" s="142"/>
    </row>
    <row r="64" spans="1:12" ht="15" customHeight="1" x14ac:dyDescent="0.25">
      <c r="A64" s="32">
        <v>2024</v>
      </c>
      <c r="B64" s="144"/>
      <c r="C64" s="144"/>
      <c r="D64" s="144"/>
      <c r="E64" s="144"/>
      <c r="F64" s="144"/>
      <c r="G64" s="145"/>
      <c r="H64" s="145"/>
      <c r="I64" s="145"/>
      <c r="J64" s="145"/>
      <c r="K64" s="145"/>
      <c r="L64" s="145"/>
    </row>
    <row r="65" spans="1:12" ht="15" customHeight="1" x14ac:dyDescent="0.2">
      <c r="A65" s="98" t="s">
        <v>40</v>
      </c>
      <c r="B65" s="143">
        <v>122410.483788</v>
      </c>
      <c r="C65" s="143">
        <v>94704.829196999999</v>
      </c>
      <c r="D65" s="143">
        <v>112237.969</v>
      </c>
      <c r="E65" s="143">
        <v>234648.452788</v>
      </c>
      <c r="F65" s="143">
        <v>10172.514788</v>
      </c>
      <c r="G65" s="142"/>
      <c r="H65" s="104">
        <v>8.6494801362017864</v>
      </c>
      <c r="I65" s="104">
        <v>10.053849606910987</v>
      </c>
      <c r="J65" s="104">
        <v>18.759878912680133</v>
      </c>
      <c r="K65" s="104">
        <v>13.261630450658012</v>
      </c>
      <c r="L65" s="104">
        <v>-43.975253392818026</v>
      </c>
    </row>
    <row r="66" spans="1:12" ht="15" customHeight="1" x14ac:dyDescent="0.2">
      <c r="A66" s="98" t="s">
        <v>41</v>
      </c>
      <c r="B66" s="143">
        <v>111356.905075</v>
      </c>
      <c r="C66" s="143">
        <v>91538.231578999999</v>
      </c>
      <c r="D66" s="143">
        <v>100116.365899</v>
      </c>
      <c r="E66" s="143">
        <v>211473.27097399998</v>
      </c>
      <c r="F66" s="143">
        <v>11240.539176000006</v>
      </c>
      <c r="G66" s="142"/>
      <c r="H66" s="104">
        <v>-1.1760708837474594</v>
      </c>
      <c r="I66" s="104">
        <v>4.1935629984541176</v>
      </c>
      <c r="J66" s="104">
        <v>7.996939900265569</v>
      </c>
      <c r="K66" s="104">
        <v>2.9642749062624207</v>
      </c>
      <c r="L66" s="104">
        <v>-43.738683468281117</v>
      </c>
    </row>
    <row r="67" spans="1:12" ht="15" customHeight="1" x14ac:dyDescent="0.2">
      <c r="A67" s="98" t="s">
        <v>42</v>
      </c>
      <c r="B67" s="143">
        <v>128564.532464</v>
      </c>
      <c r="C67" s="143">
        <v>104122.92022499999</v>
      </c>
      <c r="D67" s="143">
        <v>115845.336043</v>
      </c>
      <c r="E67" s="143">
        <v>244409.86850700001</v>
      </c>
      <c r="F67" s="143">
        <v>12719.196421000001</v>
      </c>
      <c r="G67" s="142"/>
      <c r="H67" s="104">
        <v>-0.90970793703992525</v>
      </c>
      <c r="I67" s="104">
        <v>1.544399353314041</v>
      </c>
      <c r="J67" s="104">
        <v>10.890043541399645</v>
      </c>
      <c r="K67" s="104">
        <v>4.3534567892974616</v>
      </c>
      <c r="L67" s="104">
        <v>-49.679113918982651</v>
      </c>
    </row>
    <row r="68" spans="1:12" ht="15" customHeight="1" x14ac:dyDescent="0.2">
      <c r="A68" s="98" t="s">
        <v>43</v>
      </c>
      <c r="B68" s="143">
        <v>114695.19450300001</v>
      </c>
      <c r="C68" s="143">
        <v>91715.557381000006</v>
      </c>
      <c r="D68" s="143">
        <v>106953.53694799999</v>
      </c>
      <c r="E68" s="143">
        <v>221648.731451</v>
      </c>
      <c r="F68" s="143">
        <v>7741.6575550000125</v>
      </c>
      <c r="G68" s="142"/>
      <c r="H68" s="104">
        <v>9.0614504936868183</v>
      </c>
      <c r="I68" s="104">
        <v>14.392623414206698</v>
      </c>
      <c r="J68" s="104">
        <v>13.997969436277858</v>
      </c>
      <c r="K68" s="104">
        <v>11.388983422108366</v>
      </c>
      <c r="L68" s="104">
        <v>-31.762086260664379</v>
      </c>
    </row>
    <row r="69" spans="1:12" ht="15" customHeight="1" x14ac:dyDescent="0.2">
      <c r="A69" s="98" t="s">
        <v>44</v>
      </c>
      <c r="B69" s="143">
        <v>128037.443455</v>
      </c>
      <c r="C69" s="143">
        <v>105806.143476</v>
      </c>
      <c r="D69" s="143">
        <v>118082.517423</v>
      </c>
      <c r="E69" s="143">
        <v>246119.96087800001</v>
      </c>
      <c r="F69" s="143">
        <v>9954.926032000003</v>
      </c>
      <c r="G69" s="142"/>
      <c r="H69" s="104">
        <v>7.1301655993589268</v>
      </c>
      <c r="I69" s="104">
        <v>13.013153528180025</v>
      </c>
      <c r="J69" s="104">
        <v>13.426686436670188</v>
      </c>
      <c r="K69" s="104">
        <v>10.061459978959721</v>
      </c>
      <c r="L69" s="104">
        <v>-35.404039804058321</v>
      </c>
    </row>
    <row r="70" spans="1:12" ht="15" customHeight="1" x14ac:dyDescent="0.2">
      <c r="A70" s="98" t="s">
        <v>45</v>
      </c>
      <c r="B70" s="143">
        <v>126016.519225</v>
      </c>
      <c r="C70" s="143">
        <v>100413.75307200001</v>
      </c>
      <c r="D70" s="143">
        <v>111740.28698200001</v>
      </c>
      <c r="E70" s="143">
        <v>237756.80620699999</v>
      </c>
      <c r="F70" s="143">
        <v>14276.232242999991</v>
      </c>
      <c r="G70" s="142"/>
      <c r="H70" s="104">
        <v>1.6738161070086848</v>
      </c>
      <c r="I70" s="104">
        <v>7.095449181552123</v>
      </c>
      <c r="J70" s="104">
        <v>17.776569562857777</v>
      </c>
      <c r="K70" s="104">
        <v>8.655664933416638</v>
      </c>
      <c r="L70" s="104">
        <v>-50.885350492682491</v>
      </c>
    </row>
    <row r="71" spans="1:12" ht="15" customHeight="1" x14ac:dyDescent="0.2">
      <c r="A71" s="98" t="s">
        <v>46</v>
      </c>
      <c r="B71" s="143">
        <v>131116.95314299999</v>
      </c>
      <c r="C71" s="143">
        <v>105042.795679</v>
      </c>
      <c r="D71" s="143">
        <v>124715.52999900001</v>
      </c>
      <c r="E71" s="143">
        <v>255832.48314199998</v>
      </c>
      <c r="F71" s="143">
        <v>6401.4231439999858</v>
      </c>
      <c r="G71" s="142"/>
      <c r="H71" s="104">
        <v>12.290963611121706</v>
      </c>
      <c r="I71" s="104">
        <v>17.97278479279445</v>
      </c>
      <c r="J71" s="104">
        <v>25.394911699358957</v>
      </c>
      <c r="K71" s="104">
        <v>18.318498753025114</v>
      </c>
      <c r="L71" s="104">
        <v>-63.012858498470294</v>
      </c>
    </row>
    <row r="72" spans="1:12" ht="15" customHeight="1" x14ac:dyDescent="0.2">
      <c r="A72" s="98" t="s">
        <v>47</v>
      </c>
      <c r="B72" s="143">
        <v>129003.53646800001</v>
      </c>
      <c r="C72" s="143">
        <v>106207.881335</v>
      </c>
      <c r="D72" s="143">
        <v>123489.842567</v>
      </c>
      <c r="E72" s="143">
        <v>252493.37903499999</v>
      </c>
      <c r="F72" s="143">
        <v>5513.693901000006</v>
      </c>
      <c r="G72" s="142"/>
      <c r="H72" s="104">
        <v>12.000905365910739</v>
      </c>
      <c r="I72" s="104">
        <v>15.319716146395344</v>
      </c>
      <c r="J72" s="104">
        <v>26.202663083366279</v>
      </c>
      <c r="K72" s="104">
        <v>18.524118309602951</v>
      </c>
      <c r="L72" s="104">
        <v>-68.184793109985804</v>
      </c>
    </row>
    <row r="73" spans="1:12" ht="15" customHeight="1" x14ac:dyDescent="0.2">
      <c r="A73" s="98" t="s">
        <v>48</v>
      </c>
      <c r="B73" s="143">
        <v>123557.38505700001</v>
      </c>
      <c r="C73" s="143">
        <v>99924.215710000004</v>
      </c>
      <c r="D73" s="143">
        <v>110790.02170500001</v>
      </c>
      <c r="E73" s="143">
        <v>234347.406762</v>
      </c>
      <c r="F73" s="143">
        <v>12767.363352</v>
      </c>
      <c r="G73" s="142"/>
      <c r="H73" s="104">
        <v>-0.62469839042605246</v>
      </c>
      <c r="I73" s="104">
        <v>3.3079316114589403</v>
      </c>
      <c r="J73" s="104">
        <v>10.860385542228475</v>
      </c>
      <c r="K73" s="104">
        <v>4.4931337575400185</v>
      </c>
      <c r="L73" s="104">
        <v>-47.669526280935884</v>
      </c>
    </row>
    <row r="74" spans="1:12" ht="15" customHeight="1" x14ac:dyDescent="0.2">
      <c r="A74" s="98" t="s">
        <v>49</v>
      </c>
      <c r="B74" s="143">
        <v>128138.741607</v>
      </c>
      <c r="C74" s="143">
        <v>99443.173005999997</v>
      </c>
      <c r="D74" s="143">
        <v>116269.33665899999</v>
      </c>
      <c r="E74" s="143">
        <v>244408.078266</v>
      </c>
      <c r="F74" s="143">
        <v>11869.40494800001</v>
      </c>
      <c r="G74" s="142"/>
      <c r="H74" s="104">
        <v>1.5751219157131937</v>
      </c>
      <c r="I74" s="104">
        <v>3.1652600507617956</v>
      </c>
      <c r="J74" s="104">
        <v>2.7229733459374761</v>
      </c>
      <c r="K74" s="104">
        <v>2.1179594441515377</v>
      </c>
      <c r="L74" s="104">
        <v>-8.4463187031228752</v>
      </c>
    </row>
    <row r="75" spans="1:12" ht="15" customHeight="1" x14ac:dyDescent="0.2">
      <c r="A75" s="98" t="s">
        <v>50</v>
      </c>
      <c r="B75" s="143">
        <v>126309.940934</v>
      </c>
      <c r="C75" s="143">
        <v>105107.580717</v>
      </c>
      <c r="D75" s="143">
        <v>111259.49768099999</v>
      </c>
      <c r="E75" s="143">
        <v>237569.43861499999</v>
      </c>
      <c r="F75" s="143">
        <v>15050.443253000005</v>
      </c>
      <c r="G75" s="142"/>
      <c r="H75" s="104">
        <v>3.86990245303245</v>
      </c>
      <c r="I75" s="104">
        <v>10.014589124177478</v>
      </c>
      <c r="J75" s="104">
        <v>1.6059295630254595</v>
      </c>
      <c r="K75" s="104">
        <v>2.797198279678315</v>
      </c>
      <c r="L75" s="104">
        <v>24.353034255365582</v>
      </c>
    </row>
    <row r="76" spans="1:12" ht="15" customHeight="1" x14ac:dyDescent="0.2">
      <c r="A76" s="98" t="s">
        <v>51</v>
      </c>
      <c r="B76" s="143">
        <v>138475.767192</v>
      </c>
      <c r="C76" s="143">
        <v>110200.20293499999</v>
      </c>
      <c r="D76" s="143">
        <v>119342.14599800001</v>
      </c>
      <c r="E76" s="143">
        <v>257817.91318999999</v>
      </c>
      <c r="F76" s="143">
        <v>19133.621193999992</v>
      </c>
      <c r="G76" s="142"/>
      <c r="H76" s="104">
        <v>16.909566975580173</v>
      </c>
      <c r="I76" s="104">
        <v>13.300830544784381</v>
      </c>
      <c r="J76" s="104">
        <v>11.921103520584133</v>
      </c>
      <c r="K76" s="104">
        <v>14.546279500532949</v>
      </c>
      <c r="L76" s="104">
        <v>61.925567992316608</v>
      </c>
    </row>
    <row r="77" spans="1:12" ht="15" customHeight="1" x14ac:dyDescent="0.2">
      <c r="A77" s="98"/>
      <c r="B77" s="143"/>
      <c r="C77" s="143"/>
      <c r="D77" s="143"/>
      <c r="E77" s="143"/>
      <c r="F77" s="143"/>
      <c r="G77" s="142"/>
      <c r="H77" s="104"/>
      <c r="I77" s="104"/>
      <c r="J77" s="104"/>
      <c r="K77" s="104"/>
      <c r="L77" s="104"/>
    </row>
    <row r="78" spans="1:12" ht="15" customHeight="1" x14ac:dyDescent="0.25">
      <c r="A78" s="32">
        <v>2025</v>
      </c>
      <c r="B78" s="144"/>
      <c r="C78" s="144"/>
      <c r="D78" s="144"/>
      <c r="E78" s="144"/>
      <c r="F78" s="144"/>
      <c r="G78" s="145"/>
      <c r="H78" s="145"/>
      <c r="I78" s="145"/>
      <c r="J78" s="145"/>
      <c r="K78" s="145"/>
      <c r="L78" s="145"/>
    </row>
    <row r="79" spans="1:12" ht="15" customHeight="1" x14ac:dyDescent="0.2">
      <c r="A79" s="98" t="s">
        <v>40</v>
      </c>
      <c r="B79" s="143">
        <v>122814.047068</v>
      </c>
      <c r="C79" s="143">
        <v>97545.887648000004</v>
      </c>
      <c r="D79" s="143">
        <v>119155.121782</v>
      </c>
      <c r="E79" s="143">
        <v>241969.16885000002</v>
      </c>
      <c r="F79" s="143">
        <v>3658.9252859999979</v>
      </c>
      <c r="G79" s="142"/>
      <c r="H79" s="104">
        <v>0.32968032435761335</v>
      </c>
      <c r="I79" s="104">
        <v>2.9999087428690507</v>
      </c>
      <c r="J79" s="104">
        <v>6.162934739134494</v>
      </c>
      <c r="K79" s="104">
        <v>3.1198654732294937</v>
      </c>
      <c r="L79" s="104">
        <v>-64.031261076993019</v>
      </c>
    </row>
    <row r="80" spans="1:12" ht="15" customHeight="1" x14ac:dyDescent="0.2">
      <c r="A80" s="98" t="s">
        <v>41</v>
      </c>
      <c r="B80" s="143">
        <v>118241.86837900001</v>
      </c>
      <c r="C80" s="143">
        <v>96898.637740999999</v>
      </c>
      <c r="D80" s="143">
        <v>105624.93919999999</v>
      </c>
      <c r="E80" s="143">
        <v>223866.80757900001</v>
      </c>
      <c r="F80" s="143">
        <v>12616.929179000013</v>
      </c>
      <c r="G80" s="142"/>
      <c r="H80" s="104">
        <v>6.1827897420127762</v>
      </c>
      <c r="I80" s="104">
        <v>5.8559206022827981</v>
      </c>
      <c r="J80" s="104">
        <v>5.5021706506578454</v>
      </c>
      <c r="K80" s="104">
        <v>5.860568831189914</v>
      </c>
      <c r="L80" s="104">
        <v>12.24487528088312</v>
      </c>
    </row>
    <row r="81" spans="1:12" ht="15" customHeight="1" x14ac:dyDescent="0.2">
      <c r="A81" s="98" t="s">
        <v>42</v>
      </c>
      <c r="B81" s="143">
        <v>137303.57200700001</v>
      </c>
      <c r="C81" s="143">
        <v>109893.863409</v>
      </c>
      <c r="D81" s="143">
        <v>112534.811159</v>
      </c>
      <c r="E81" s="143">
        <v>249838.38316600001</v>
      </c>
      <c r="F81" s="143">
        <v>24768.760848000005</v>
      </c>
      <c r="G81" s="142"/>
      <c r="H81" s="104">
        <v>6.7973953434218481</v>
      </c>
      <c r="I81" s="104">
        <v>5.5424330892079565</v>
      </c>
      <c r="J81" s="104">
        <v>-2.8577109766172915</v>
      </c>
      <c r="K81" s="104">
        <v>2.221070160612002</v>
      </c>
      <c r="L81" s="104">
        <v>94.73526493470608</v>
      </c>
    </row>
    <row r="82" spans="1:12" ht="15" customHeight="1" x14ac:dyDescent="0.2">
      <c r="A82" s="98" t="s">
        <v>43</v>
      </c>
      <c r="B82" s="143">
        <v>133499.36950999999</v>
      </c>
      <c r="C82" s="143">
        <v>99962.027583000003</v>
      </c>
      <c r="D82" s="143">
        <v>128369.392945</v>
      </c>
      <c r="E82" s="143">
        <v>261868.76245499999</v>
      </c>
      <c r="F82" s="143">
        <v>5129.9765649999899</v>
      </c>
      <c r="G82" s="142"/>
      <c r="H82" s="104">
        <v>16.394910953752412</v>
      </c>
      <c r="I82" s="104">
        <v>8.9913537435562194</v>
      </c>
      <c r="J82" s="104">
        <v>20.023513581801634</v>
      </c>
      <c r="K82" s="104">
        <v>18.145843082748005</v>
      </c>
      <c r="L82" s="104">
        <v>-33.735423860401156</v>
      </c>
    </row>
    <row r="83" spans="1:12" ht="15" customHeight="1" x14ac:dyDescent="0.2">
      <c r="A83" s="98" t="s">
        <v>44</v>
      </c>
      <c r="B83" s="143">
        <v>126623.27501300001</v>
      </c>
      <c r="C83" s="143">
        <v>100820.87390999999</v>
      </c>
      <c r="D83" s="143">
        <v>125856.956347</v>
      </c>
      <c r="E83" s="143">
        <v>252480.23136000001</v>
      </c>
      <c r="F83" s="143">
        <v>766.31866600000649</v>
      </c>
      <c r="G83" s="142"/>
      <c r="H83" s="104">
        <v>-1.10449600041961</v>
      </c>
      <c r="I83" s="104">
        <v>-4.7117014213175734</v>
      </c>
      <c r="J83" s="104">
        <v>6.5839034377545413</v>
      </c>
      <c r="K83" s="104">
        <v>2.5842156236782174</v>
      </c>
      <c r="L83" s="104">
        <v>-92.302115921939716</v>
      </c>
    </row>
  </sheetData>
  <mergeCells count="2">
    <mergeCell ref="B3:F3"/>
    <mergeCell ref="H3:L3"/>
  </mergeCells>
  <phoneticPr fontId="4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fitToHeight="0" orientation="portrait" r:id="rId1"/>
  <rowBreaks count="1" manualBreakCount="1">
    <brk id="4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"/>
  <sheetViews>
    <sheetView view="pageBreakPreview" zoomScaleNormal="100" zoomScaleSheetLayoutView="100" workbookViewId="0">
      <selection activeCell="G43" sqref="G43"/>
    </sheetView>
  </sheetViews>
  <sheetFormatPr defaultColWidth="9.109375" defaultRowHeight="11.4" x14ac:dyDescent="0.2"/>
  <cols>
    <col min="1" max="1" width="5.44140625" style="1" customWidth="1"/>
    <col min="2" max="2" width="23.109375" style="1" bestFit="1" customWidth="1"/>
    <col min="3" max="5" width="10" style="1" bestFit="1" customWidth="1"/>
    <col min="6" max="6" width="6.6640625" style="1" bestFit="1" customWidth="1"/>
    <col min="7" max="7" width="12.6640625" style="1" bestFit="1" customWidth="1"/>
    <col min="8" max="8" width="9" style="1" bestFit="1" customWidth="1"/>
    <col min="9" max="9" width="0.88671875" style="1" customWidth="1"/>
    <col min="10" max="11" width="10" style="1" bestFit="1" customWidth="1"/>
    <col min="12" max="12" width="8.109375" style="1" customWidth="1"/>
    <col min="13" max="16384" width="9.109375" style="1"/>
  </cols>
  <sheetData>
    <row r="1" spans="1:12" ht="13.2" x14ac:dyDescent="0.2">
      <c r="A1" s="92" t="s">
        <v>124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2" x14ac:dyDescent="0.2">
      <c r="A2" s="39"/>
      <c r="B2" s="108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1:12" ht="12" x14ac:dyDescent="0.25">
      <c r="A3" s="12"/>
      <c r="B3" s="13"/>
      <c r="C3" s="153" t="s">
        <v>121</v>
      </c>
      <c r="D3" s="153"/>
      <c r="E3" s="153"/>
      <c r="F3" s="13"/>
      <c r="G3" s="154" t="s">
        <v>106</v>
      </c>
      <c r="H3" s="154"/>
      <c r="I3" s="14"/>
      <c r="J3" s="153" t="s">
        <v>121</v>
      </c>
      <c r="K3" s="153"/>
      <c r="L3" s="153"/>
    </row>
    <row r="4" spans="1:12" ht="24" x14ac:dyDescent="0.2">
      <c r="A4" s="15" t="s">
        <v>119</v>
      </c>
      <c r="B4" s="16" t="s">
        <v>1</v>
      </c>
      <c r="C4" s="17" t="s">
        <v>179</v>
      </c>
      <c r="D4" s="17" t="s">
        <v>176</v>
      </c>
      <c r="E4" s="17" t="s">
        <v>180</v>
      </c>
      <c r="F4" s="18" t="s">
        <v>116</v>
      </c>
      <c r="G4" s="19" t="s">
        <v>129</v>
      </c>
      <c r="H4" s="20" t="s">
        <v>2</v>
      </c>
      <c r="I4" s="20"/>
      <c r="J4" s="17" t="s">
        <v>181</v>
      </c>
      <c r="K4" s="17" t="s">
        <v>182</v>
      </c>
      <c r="L4" s="18" t="s">
        <v>116</v>
      </c>
    </row>
    <row r="5" spans="1:12" ht="15" customHeight="1" x14ac:dyDescent="0.25">
      <c r="A5" s="79"/>
      <c r="B5" s="80" t="s">
        <v>34</v>
      </c>
      <c r="C5" s="81">
        <v>128037.443455</v>
      </c>
      <c r="D5" s="81">
        <v>133499.36950999999</v>
      </c>
      <c r="E5" s="81">
        <v>126623.27501300001</v>
      </c>
      <c r="F5" s="82">
        <f>E5/E$5*100</f>
        <v>100</v>
      </c>
      <c r="G5" s="83">
        <f>E5-C5</f>
        <v>-1414.1684419999947</v>
      </c>
      <c r="H5" s="83">
        <f t="shared" ref="H5" si="0">(G5/C5)*100</f>
        <v>-1.10449600041961</v>
      </c>
      <c r="I5" s="84"/>
      <c r="J5" s="81">
        <v>605064.55928499997</v>
      </c>
      <c r="K5" s="81">
        <v>638482.13197700004</v>
      </c>
      <c r="L5" s="82">
        <f>K5/K$5*100</f>
        <v>100</v>
      </c>
    </row>
    <row r="6" spans="1:12" ht="6" customHeight="1" x14ac:dyDescent="0.2">
      <c r="A6" s="109"/>
      <c r="B6" s="110"/>
      <c r="C6" s="111"/>
      <c r="D6" s="111"/>
      <c r="E6" s="111"/>
      <c r="F6" s="112"/>
      <c r="G6" s="113"/>
      <c r="H6" s="114"/>
      <c r="I6" s="114"/>
      <c r="J6" s="111"/>
      <c r="K6" s="111"/>
      <c r="L6" s="112"/>
    </row>
    <row r="7" spans="1:12" x14ac:dyDescent="0.2">
      <c r="A7" s="67" t="s">
        <v>3</v>
      </c>
      <c r="B7" s="39" t="s">
        <v>136</v>
      </c>
      <c r="C7" s="41">
        <v>22246.955647999999</v>
      </c>
      <c r="D7" s="41">
        <v>22984.450267</v>
      </c>
      <c r="E7" s="41">
        <v>18252.147543999999</v>
      </c>
      <c r="F7" s="55">
        <f>E7/E$5*100</f>
        <v>14.414528089031112</v>
      </c>
      <c r="G7" s="115">
        <f>E7-C7</f>
        <v>-3994.8081039999997</v>
      </c>
      <c r="H7" s="115">
        <f t="shared" ref="H7" si="1">(G7/C7)*100</f>
        <v>-17.956650641136747</v>
      </c>
      <c r="I7" s="57"/>
      <c r="J7" s="41">
        <v>92855.273189</v>
      </c>
      <c r="K7" s="41">
        <v>101589.13465000001</v>
      </c>
      <c r="L7" s="55">
        <f>K7/K$5*100</f>
        <v>15.911038001241911</v>
      </c>
    </row>
    <row r="8" spans="1:12" x14ac:dyDescent="0.2">
      <c r="A8" s="67" t="s">
        <v>4</v>
      </c>
      <c r="B8" s="39" t="s">
        <v>138</v>
      </c>
      <c r="C8" s="41">
        <v>16092.328361</v>
      </c>
      <c r="D8" s="41">
        <v>19222.289540999998</v>
      </c>
      <c r="E8" s="41">
        <v>18678.401748</v>
      </c>
      <c r="F8" s="55">
        <f t="shared" ref="F8:F36" si="2">E8/E$5*100</f>
        <v>14.751159884375403</v>
      </c>
      <c r="G8" s="115">
        <f t="shared" ref="G8:G36" si="3">E8-C8</f>
        <v>2586.0733870000004</v>
      </c>
      <c r="H8" s="115">
        <f t="shared" ref="H8:H36" si="4">(G8/C8)*100</f>
        <v>16.070225072385348</v>
      </c>
      <c r="I8" s="57"/>
      <c r="J8" s="41">
        <v>71367.452724999996</v>
      </c>
      <c r="K8" s="41">
        <v>95315.964439000003</v>
      </c>
      <c r="L8" s="55">
        <f t="shared" ref="L8:L36" si="5">K8/K$5*100</f>
        <v>14.928524960262092</v>
      </c>
    </row>
    <row r="9" spans="1:12" x14ac:dyDescent="0.2">
      <c r="A9" s="67" t="s">
        <v>5</v>
      </c>
      <c r="B9" s="39" t="s">
        <v>137</v>
      </c>
      <c r="C9" s="41">
        <v>15728.629821</v>
      </c>
      <c r="D9" s="41">
        <v>14339.693934999999</v>
      </c>
      <c r="E9" s="41">
        <v>15049.431165</v>
      </c>
      <c r="F9" s="55">
        <f t="shared" si="2"/>
        <v>11.885201329261879</v>
      </c>
      <c r="G9" s="115">
        <f t="shared" si="3"/>
        <v>-679.19865600000048</v>
      </c>
      <c r="H9" s="115">
        <f t="shared" si="4"/>
        <v>-4.3182315543670047</v>
      </c>
      <c r="I9" s="57"/>
      <c r="J9" s="41">
        <v>74332.254593000005</v>
      </c>
      <c r="K9" s="41">
        <v>71969.086710000003</v>
      </c>
      <c r="L9" s="55">
        <f t="shared" si="5"/>
        <v>11.271903018985743</v>
      </c>
    </row>
    <row r="10" spans="1:12" x14ac:dyDescent="0.2">
      <c r="A10" s="67" t="s">
        <v>6</v>
      </c>
      <c r="B10" s="39" t="s">
        <v>183</v>
      </c>
      <c r="C10" s="41">
        <v>9780.1465449999996</v>
      </c>
      <c r="D10" s="41">
        <v>9491.6496530000004</v>
      </c>
      <c r="E10" s="41">
        <v>10371.795639</v>
      </c>
      <c r="F10" s="55">
        <f t="shared" si="2"/>
        <v>8.1910656930451058</v>
      </c>
      <c r="G10" s="115">
        <f t="shared" si="3"/>
        <v>591.64909400000033</v>
      </c>
      <c r="H10" s="115">
        <f t="shared" si="4"/>
        <v>6.0494910917513289</v>
      </c>
      <c r="I10" s="57"/>
      <c r="J10" s="41">
        <v>47331.224499999997</v>
      </c>
      <c r="K10" s="41">
        <v>49819.187429999998</v>
      </c>
      <c r="L10" s="55">
        <f t="shared" si="5"/>
        <v>7.8027535830547921</v>
      </c>
    </row>
    <row r="11" spans="1:12" x14ac:dyDescent="0.2">
      <c r="A11" s="67" t="s">
        <v>7</v>
      </c>
      <c r="B11" s="39" t="s">
        <v>139</v>
      </c>
      <c r="C11" s="41">
        <v>6489.0763969999998</v>
      </c>
      <c r="D11" s="41">
        <v>7325.6398579999995</v>
      </c>
      <c r="E11" s="41">
        <v>6785.2399409999998</v>
      </c>
      <c r="F11" s="55">
        <f t="shared" si="2"/>
        <v>5.3586040483500224</v>
      </c>
      <c r="G11" s="115">
        <f t="shared" si="3"/>
        <v>296.163544</v>
      </c>
      <c r="H11" s="115">
        <f t="shared" si="4"/>
        <v>4.5640323195596988</v>
      </c>
      <c r="I11" s="57"/>
      <c r="J11" s="41">
        <v>32906.912313000001</v>
      </c>
      <c r="K11" s="41">
        <v>37558.876047999998</v>
      </c>
      <c r="L11" s="55">
        <f t="shared" si="5"/>
        <v>5.882525785287438</v>
      </c>
    </row>
    <row r="12" spans="1:12" x14ac:dyDescent="0.2">
      <c r="A12" s="67" t="s">
        <v>8</v>
      </c>
      <c r="B12" s="39" t="s">
        <v>140</v>
      </c>
      <c r="C12" s="41">
        <v>7201.3886149999998</v>
      </c>
      <c r="D12" s="41">
        <v>6139.4317279999996</v>
      </c>
      <c r="E12" s="41">
        <v>5351.8287579999997</v>
      </c>
      <c r="F12" s="55">
        <f t="shared" si="2"/>
        <v>4.2265758467000198</v>
      </c>
      <c r="G12" s="115">
        <f t="shared" si="3"/>
        <v>-1849.5598570000002</v>
      </c>
      <c r="H12" s="115">
        <f t="shared" si="4"/>
        <v>-25.68337796890302</v>
      </c>
      <c r="I12" s="57"/>
      <c r="J12" s="41">
        <v>36795.710648</v>
      </c>
      <c r="K12" s="41">
        <v>32694.748359000001</v>
      </c>
      <c r="L12" s="55">
        <f t="shared" si="5"/>
        <v>5.1206990331528592</v>
      </c>
    </row>
    <row r="13" spans="1:12" x14ac:dyDescent="0.2">
      <c r="A13" s="67" t="s">
        <v>9</v>
      </c>
      <c r="B13" s="39" t="s">
        <v>147</v>
      </c>
      <c r="C13" s="41">
        <v>5346.791424</v>
      </c>
      <c r="D13" s="41">
        <v>7220.3008099999997</v>
      </c>
      <c r="E13" s="41">
        <v>7561.2037200000004</v>
      </c>
      <c r="F13" s="55">
        <f t="shared" si="2"/>
        <v>5.9714169604472129</v>
      </c>
      <c r="G13" s="115">
        <f t="shared" si="3"/>
        <v>2214.4122960000004</v>
      </c>
      <c r="H13" s="115">
        <f t="shared" si="4"/>
        <v>41.415722447302265</v>
      </c>
      <c r="I13" s="57"/>
      <c r="J13" s="41">
        <v>24740.227801000001</v>
      </c>
      <c r="K13" s="41">
        <v>32299.743448000001</v>
      </c>
      <c r="L13" s="55">
        <f t="shared" si="5"/>
        <v>5.0588327895703005</v>
      </c>
    </row>
    <row r="14" spans="1:12" x14ac:dyDescent="0.2">
      <c r="A14" s="67" t="s">
        <v>10</v>
      </c>
      <c r="B14" s="39" t="s">
        <v>141</v>
      </c>
      <c r="C14" s="41">
        <v>4533.7319479999996</v>
      </c>
      <c r="D14" s="41">
        <v>5788.924473</v>
      </c>
      <c r="E14" s="41">
        <v>5255.438177</v>
      </c>
      <c r="F14" s="55">
        <f t="shared" si="2"/>
        <v>4.1504519421571118</v>
      </c>
      <c r="G14" s="115">
        <f t="shared" si="3"/>
        <v>721.70622900000035</v>
      </c>
      <c r="H14" s="115">
        <f t="shared" si="4"/>
        <v>15.91859062859621</v>
      </c>
      <c r="I14" s="57"/>
      <c r="J14" s="41">
        <v>23749.573522999999</v>
      </c>
      <c r="K14" s="41">
        <v>26376.127816</v>
      </c>
      <c r="L14" s="55">
        <f t="shared" si="5"/>
        <v>4.1310674950806838</v>
      </c>
    </row>
    <row r="15" spans="1:12" x14ac:dyDescent="0.2">
      <c r="A15" s="67" t="s">
        <v>11</v>
      </c>
      <c r="B15" s="39" t="s">
        <v>145</v>
      </c>
      <c r="C15" s="41">
        <v>4811.6601629999996</v>
      </c>
      <c r="D15" s="41">
        <v>4561.3249530000003</v>
      </c>
      <c r="E15" s="41">
        <v>4897.5994680000003</v>
      </c>
      <c r="F15" s="55">
        <f t="shared" si="2"/>
        <v>3.8678508887857932</v>
      </c>
      <c r="G15" s="115">
        <f t="shared" si="3"/>
        <v>85.939305000000786</v>
      </c>
      <c r="H15" s="115">
        <f t="shared" si="4"/>
        <v>1.7860634809757407</v>
      </c>
      <c r="I15" s="57"/>
      <c r="J15" s="41">
        <v>24912.933185999998</v>
      </c>
      <c r="K15" s="41">
        <v>20867.275089999999</v>
      </c>
      <c r="L15" s="55">
        <f t="shared" si="5"/>
        <v>3.2682629700828811</v>
      </c>
    </row>
    <row r="16" spans="1:12" x14ac:dyDescent="0.2">
      <c r="A16" s="67" t="s">
        <v>12</v>
      </c>
      <c r="B16" s="39" t="s">
        <v>144</v>
      </c>
      <c r="C16" s="41">
        <v>4302.2161249999999</v>
      </c>
      <c r="D16" s="41">
        <v>4244.0162330000003</v>
      </c>
      <c r="E16" s="41">
        <v>4048.5744810000001</v>
      </c>
      <c r="F16" s="55">
        <f t="shared" si="2"/>
        <v>3.1973383097099219</v>
      </c>
      <c r="G16" s="115">
        <f t="shared" si="3"/>
        <v>-253.64164399999981</v>
      </c>
      <c r="H16" s="115">
        <f t="shared" si="4"/>
        <v>-5.8956044194548651</v>
      </c>
      <c r="I16" s="57"/>
      <c r="J16" s="41">
        <v>22475.339959000001</v>
      </c>
      <c r="K16" s="41">
        <v>20796.178058000001</v>
      </c>
      <c r="L16" s="55">
        <f t="shared" si="5"/>
        <v>3.2571276495407293</v>
      </c>
    </row>
    <row r="17" spans="1:12" x14ac:dyDescent="0.2">
      <c r="A17" s="67" t="s">
        <v>13</v>
      </c>
      <c r="B17" s="39" t="s">
        <v>146</v>
      </c>
      <c r="C17" s="41">
        <v>5074.0739780000004</v>
      </c>
      <c r="D17" s="41">
        <v>4049.516212</v>
      </c>
      <c r="E17" s="41">
        <v>4516.859528</v>
      </c>
      <c r="F17" s="55">
        <f t="shared" si="2"/>
        <v>3.5671637205215774</v>
      </c>
      <c r="G17" s="115">
        <f t="shared" si="3"/>
        <v>-557.2144500000004</v>
      </c>
      <c r="H17" s="115">
        <f t="shared" si="4"/>
        <v>-10.981598857564002</v>
      </c>
      <c r="I17" s="57"/>
      <c r="J17" s="41">
        <v>22042.817114000001</v>
      </c>
      <c r="K17" s="41">
        <v>20322.702668999998</v>
      </c>
      <c r="L17" s="55">
        <f t="shared" si="5"/>
        <v>3.1829712455809305</v>
      </c>
    </row>
    <row r="18" spans="1:12" x14ac:dyDescent="0.2">
      <c r="A18" s="67" t="s">
        <v>14</v>
      </c>
      <c r="B18" s="39" t="s">
        <v>142</v>
      </c>
      <c r="C18" s="41">
        <v>3449.3903719999998</v>
      </c>
      <c r="D18" s="41">
        <v>4068.6541360000001</v>
      </c>
      <c r="E18" s="41">
        <v>4235.4818809999997</v>
      </c>
      <c r="F18" s="55">
        <f t="shared" si="2"/>
        <v>3.3449473491861239</v>
      </c>
      <c r="G18" s="115">
        <f t="shared" si="3"/>
        <v>786.09150899999986</v>
      </c>
      <c r="H18" s="115">
        <f t="shared" si="4"/>
        <v>22.789288083511817</v>
      </c>
      <c r="I18" s="115"/>
      <c r="J18" s="41">
        <v>21491.305845999999</v>
      </c>
      <c r="K18" s="41">
        <v>20098.247912999999</v>
      </c>
      <c r="L18" s="55">
        <f t="shared" si="5"/>
        <v>3.1478168152909243</v>
      </c>
    </row>
    <row r="19" spans="1:12" x14ac:dyDescent="0.2">
      <c r="A19" s="67" t="s">
        <v>15</v>
      </c>
      <c r="B19" s="39" t="s">
        <v>143</v>
      </c>
      <c r="C19" s="41">
        <v>4167.1507149999998</v>
      </c>
      <c r="D19" s="41">
        <v>4119.4128179999998</v>
      </c>
      <c r="E19" s="41">
        <v>4212.6644310000001</v>
      </c>
      <c r="F19" s="55">
        <f t="shared" si="2"/>
        <v>3.3269273998540156</v>
      </c>
      <c r="G19" s="115">
        <f t="shared" si="3"/>
        <v>45.513716000000386</v>
      </c>
      <c r="H19" s="115">
        <f t="shared" si="4"/>
        <v>1.0922023011111657</v>
      </c>
      <c r="I19" s="57"/>
      <c r="J19" s="41">
        <v>20006.942784999999</v>
      </c>
      <c r="K19" s="41">
        <v>19486.807817000001</v>
      </c>
      <c r="L19" s="55">
        <f t="shared" si="5"/>
        <v>3.0520521782905541</v>
      </c>
    </row>
    <row r="20" spans="1:12" x14ac:dyDescent="0.2">
      <c r="A20" s="67" t="s">
        <v>16</v>
      </c>
      <c r="B20" s="39" t="s">
        <v>148</v>
      </c>
      <c r="C20" s="41">
        <v>2974.7813980000001</v>
      </c>
      <c r="D20" s="41">
        <v>2324.976095</v>
      </c>
      <c r="E20" s="41">
        <v>2255.7746820000002</v>
      </c>
      <c r="F20" s="55">
        <f t="shared" si="2"/>
        <v>1.7814850245884157</v>
      </c>
      <c r="G20" s="115">
        <f t="shared" si="3"/>
        <v>-719.00671599999987</v>
      </c>
      <c r="H20" s="115">
        <f t="shared" si="4"/>
        <v>-24.170068983334414</v>
      </c>
      <c r="I20" s="57"/>
      <c r="J20" s="41">
        <v>11703.548128</v>
      </c>
      <c r="K20" s="41">
        <v>11150.750583999999</v>
      </c>
      <c r="L20" s="55">
        <f t="shared" si="5"/>
        <v>1.7464467720455616</v>
      </c>
    </row>
    <row r="21" spans="1:12" x14ac:dyDescent="0.2">
      <c r="A21" s="67" t="s">
        <v>17</v>
      </c>
      <c r="B21" s="39" t="s">
        <v>149</v>
      </c>
      <c r="C21" s="41">
        <v>1584.2993120000001</v>
      </c>
      <c r="D21" s="41">
        <v>4136.5130349999999</v>
      </c>
      <c r="E21" s="41">
        <v>1542.813427</v>
      </c>
      <c r="F21" s="55">
        <f t="shared" si="2"/>
        <v>1.2184279918850656</v>
      </c>
      <c r="G21" s="115">
        <f t="shared" si="3"/>
        <v>-41.485885000000053</v>
      </c>
      <c r="H21" s="115">
        <f t="shared" si="4"/>
        <v>-2.6185635937459808</v>
      </c>
      <c r="I21" s="57"/>
      <c r="J21" s="41">
        <v>7809.4914639999997</v>
      </c>
      <c r="K21" s="41">
        <v>10171.558729</v>
      </c>
      <c r="L21" s="55">
        <f t="shared" si="5"/>
        <v>1.5930843197607931</v>
      </c>
    </row>
    <row r="22" spans="1:12" x14ac:dyDescent="0.2">
      <c r="A22" s="67" t="s">
        <v>18</v>
      </c>
      <c r="B22" s="39" t="s">
        <v>150</v>
      </c>
      <c r="C22" s="41">
        <v>2046.005674</v>
      </c>
      <c r="D22" s="41">
        <v>1527.6789530000001</v>
      </c>
      <c r="E22" s="41">
        <v>1750.717204</v>
      </c>
      <c r="F22" s="55">
        <f t="shared" si="2"/>
        <v>1.3826187988110872</v>
      </c>
      <c r="G22" s="115">
        <f t="shared" si="3"/>
        <v>-295.28846999999996</v>
      </c>
      <c r="H22" s="115">
        <f t="shared" si="4"/>
        <v>-14.432436515325126</v>
      </c>
      <c r="I22" s="57"/>
      <c r="J22" s="41">
        <v>8881.0768530000005</v>
      </c>
      <c r="K22" s="41">
        <v>8758.7495650000001</v>
      </c>
      <c r="L22" s="55">
        <f t="shared" si="5"/>
        <v>1.3718080939680104</v>
      </c>
    </row>
    <row r="23" spans="1:12" x14ac:dyDescent="0.2">
      <c r="A23" s="67" t="s">
        <v>19</v>
      </c>
      <c r="B23" s="39" t="s">
        <v>151</v>
      </c>
      <c r="C23" s="41">
        <v>1425.2104690000001</v>
      </c>
      <c r="D23" s="41">
        <v>1180.614947</v>
      </c>
      <c r="E23" s="41">
        <v>1384.7107579999999</v>
      </c>
      <c r="F23" s="55">
        <f t="shared" si="2"/>
        <v>1.0935673223250908</v>
      </c>
      <c r="G23" s="115">
        <f t="shared" si="3"/>
        <v>-40.499711000000161</v>
      </c>
      <c r="H23" s="115">
        <f t="shared" si="4"/>
        <v>-2.8416652754744929</v>
      </c>
      <c r="I23" s="57"/>
      <c r="J23" s="41">
        <v>6530.1829600000001</v>
      </c>
      <c r="K23" s="41">
        <v>6353.3468789999997</v>
      </c>
      <c r="L23" s="55">
        <f t="shared" si="5"/>
        <v>0.99507042731602469</v>
      </c>
    </row>
    <row r="24" spans="1:12" x14ac:dyDescent="0.2">
      <c r="A24" s="67" t="s">
        <v>20</v>
      </c>
      <c r="B24" s="39" t="s">
        <v>152</v>
      </c>
      <c r="C24" s="41">
        <v>959.37826299999995</v>
      </c>
      <c r="D24" s="41">
        <v>1228.7701959999999</v>
      </c>
      <c r="E24" s="41">
        <v>892.42011500000001</v>
      </c>
      <c r="F24" s="55">
        <f t="shared" si="2"/>
        <v>0.70478363074117145</v>
      </c>
      <c r="G24" s="115">
        <f t="shared" si="3"/>
        <v>-66.958147999999937</v>
      </c>
      <c r="H24" s="115">
        <f t="shared" si="4"/>
        <v>-6.9793271936993984</v>
      </c>
      <c r="I24" s="57"/>
      <c r="J24" s="41">
        <v>5342.128995</v>
      </c>
      <c r="K24" s="41">
        <v>4697.1429600000001</v>
      </c>
      <c r="L24" s="55">
        <f t="shared" si="5"/>
        <v>0.73567336104704095</v>
      </c>
    </row>
    <row r="25" spans="1:12" x14ac:dyDescent="0.2">
      <c r="A25" s="67" t="s">
        <v>21</v>
      </c>
      <c r="B25" s="39" t="s">
        <v>153</v>
      </c>
      <c r="C25" s="41">
        <v>740.36886700000002</v>
      </c>
      <c r="D25" s="41">
        <v>658.67167900000004</v>
      </c>
      <c r="E25" s="41">
        <v>784.02842299999998</v>
      </c>
      <c r="F25" s="55">
        <f t="shared" si="2"/>
        <v>0.61918191811063672</v>
      </c>
      <c r="G25" s="115">
        <f t="shared" si="3"/>
        <v>43.659555999999952</v>
      </c>
      <c r="H25" s="115">
        <f t="shared" si="4"/>
        <v>5.8970005285216764</v>
      </c>
      <c r="I25" s="57"/>
      <c r="J25" s="41">
        <v>3496.7796069999999</v>
      </c>
      <c r="K25" s="41">
        <v>3526.7363789999999</v>
      </c>
      <c r="L25" s="55">
        <f t="shared" si="5"/>
        <v>0.55236258030898866</v>
      </c>
    </row>
    <row r="26" spans="1:12" x14ac:dyDescent="0.2">
      <c r="A26" s="67" t="s">
        <v>22</v>
      </c>
      <c r="B26" s="39" t="s">
        <v>158</v>
      </c>
      <c r="C26" s="41">
        <v>812.04221199999995</v>
      </c>
      <c r="D26" s="41">
        <v>461.129504</v>
      </c>
      <c r="E26" s="41">
        <v>548.84527200000002</v>
      </c>
      <c r="F26" s="55">
        <f t="shared" si="2"/>
        <v>0.43344738314788644</v>
      </c>
      <c r="G26" s="115">
        <f t="shared" si="3"/>
        <v>-263.19693999999993</v>
      </c>
      <c r="H26" s="115">
        <f t="shared" si="4"/>
        <v>-32.411731325119824</v>
      </c>
      <c r="I26" s="57"/>
      <c r="J26" s="41">
        <v>2497.0885269999999</v>
      </c>
      <c r="K26" s="41">
        <v>2886.0856090000002</v>
      </c>
      <c r="L26" s="55">
        <f t="shared" si="5"/>
        <v>0.45202292506816238</v>
      </c>
    </row>
    <row r="27" spans="1:12" x14ac:dyDescent="0.2">
      <c r="A27" s="67" t="s">
        <v>23</v>
      </c>
      <c r="B27" s="39" t="s">
        <v>155</v>
      </c>
      <c r="C27" s="41">
        <v>530.22308499999997</v>
      </c>
      <c r="D27" s="41">
        <v>423.15030999999999</v>
      </c>
      <c r="E27" s="41">
        <v>670.78161399999999</v>
      </c>
      <c r="F27" s="55">
        <f t="shared" si="2"/>
        <v>0.52974590487501849</v>
      </c>
      <c r="G27" s="115">
        <f t="shared" si="3"/>
        <v>140.55852900000002</v>
      </c>
      <c r="H27" s="115">
        <f t="shared" si="4"/>
        <v>26.5093189973047</v>
      </c>
      <c r="I27" s="57"/>
      <c r="J27" s="41">
        <v>3149.0594289999999</v>
      </c>
      <c r="K27" s="41">
        <v>2382.6143689999999</v>
      </c>
      <c r="L27" s="55">
        <f t="shared" si="5"/>
        <v>0.37316852730435196</v>
      </c>
    </row>
    <row r="28" spans="1:12" x14ac:dyDescent="0.2">
      <c r="A28" s="67" t="s">
        <v>24</v>
      </c>
      <c r="B28" s="39" t="s">
        <v>161</v>
      </c>
      <c r="C28" s="41">
        <v>455.92744699999997</v>
      </c>
      <c r="D28" s="41">
        <v>509.40010899999999</v>
      </c>
      <c r="E28" s="41">
        <v>271.70671800000002</v>
      </c>
      <c r="F28" s="55">
        <f t="shared" si="2"/>
        <v>0.21457881102199006</v>
      </c>
      <c r="G28" s="115">
        <f t="shared" si="3"/>
        <v>-184.22072899999995</v>
      </c>
      <c r="H28" s="115">
        <f t="shared" si="4"/>
        <v>-40.405711525412933</v>
      </c>
      <c r="I28" s="57"/>
      <c r="J28" s="41">
        <v>1674.6113660000001</v>
      </c>
      <c r="K28" s="41">
        <v>2192.8062559999998</v>
      </c>
      <c r="L28" s="55">
        <f t="shared" si="5"/>
        <v>0.34344050462464487</v>
      </c>
    </row>
    <row r="29" spans="1:12" x14ac:dyDescent="0.2">
      <c r="A29" s="67" t="s">
        <v>25</v>
      </c>
      <c r="B29" s="39" t="s">
        <v>154</v>
      </c>
      <c r="C29" s="41">
        <v>270.59649000000002</v>
      </c>
      <c r="D29" s="41">
        <v>383.24159300000002</v>
      </c>
      <c r="E29" s="41">
        <v>336.48951699999998</v>
      </c>
      <c r="F29" s="55">
        <f t="shared" si="2"/>
        <v>0.26574065231329208</v>
      </c>
      <c r="G29" s="115">
        <f t="shared" si="3"/>
        <v>65.893026999999961</v>
      </c>
      <c r="H29" s="115">
        <f t="shared" si="4"/>
        <v>24.351027982661545</v>
      </c>
      <c r="I29" s="57"/>
      <c r="J29" s="41">
        <v>2487.1602889999999</v>
      </c>
      <c r="K29" s="41">
        <v>2191.4966829999998</v>
      </c>
      <c r="L29" s="55">
        <f t="shared" si="5"/>
        <v>0.34323539739698522</v>
      </c>
    </row>
    <row r="30" spans="1:12" x14ac:dyDescent="0.2">
      <c r="A30" s="67" t="s">
        <v>26</v>
      </c>
      <c r="B30" s="39" t="s">
        <v>159</v>
      </c>
      <c r="C30" s="41">
        <v>393.93720200000001</v>
      </c>
      <c r="D30" s="41">
        <v>250.14073099999999</v>
      </c>
      <c r="E30" s="41">
        <v>509.03783900000002</v>
      </c>
      <c r="F30" s="55">
        <f t="shared" si="2"/>
        <v>0.40200969288445487</v>
      </c>
      <c r="G30" s="115">
        <f t="shared" si="3"/>
        <v>115.10063700000001</v>
      </c>
      <c r="H30" s="115">
        <f t="shared" si="4"/>
        <v>29.218016581231648</v>
      </c>
      <c r="I30" s="57"/>
      <c r="J30" s="41">
        <v>2425.0206920000001</v>
      </c>
      <c r="K30" s="41">
        <v>2042.4721400000001</v>
      </c>
      <c r="L30" s="55">
        <f t="shared" si="5"/>
        <v>0.31989495675872348</v>
      </c>
    </row>
    <row r="31" spans="1:12" x14ac:dyDescent="0.2">
      <c r="A31" s="67" t="s">
        <v>27</v>
      </c>
      <c r="B31" s="39" t="s">
        <v>156</v>
      </c>
      <c r="C31" s="41">
        <v>518.99100399999998</v>
      </c>
      <c r="D31" s="41">
        <v>244.15057300000001</v>
      </c>
      <c r="E31" s="41">
        <v>480.22473100000002</v>
      </c>
      <c r="F31" s="55">
        <f t="shared" si="2"/>
        <v>0.37925470728086674</v>
      </c>
      <c r="G31" s="115">
        <f t="shared" si="3"/>
        <v>-38.766272999999956</v>
      </c>
      <c r="H31" s="115">
        <f t="shared" si="4"/>
        <v>-7.4695462351405144</v>
      </c>
      <c r="I31" s="57"/>
      <c r="J31" s="41">
        <v>2507.3477509999998</v>
      </c>
      <c r="K31" s="41">
        <v>1899.7495510000001</v>
      </c>
      <c r="L31" s="55">
        <f t="shared" si="5"/>
        <v>0.29754153732033251</v>
      </c>
    </row>
    <row r="32" spans="1:12" x14ac:dyDescent="0.2">
      <c r="A32" s="67" t="s">
        <v>28</v>
      </c>
      <c r="B32" s="39" t="s">
        <v>160</v>
      </c>
      <c r="C32" s="41">
        <v>226.81561300000001</v>
      </c>
      <c r="D32" s="41">
        <v>413.62021900000002</v>
      </c>
      <c r="E32" s="41">
        <v>203.72338400000001</v>
      </c>
      <c r="F32" s="55">
        <f t="shared" si="2"/>
        <v>0.16088936570238321</v>
      </c>
      <c r="G32" s="115">
        <f t="shared" si="3"/>
        <v>-23.092229000000003</v>
      </c>
      <c r="H32" s="115">
        <f t="shared" si="4"/>
        <v>-10.181057950362527</v>
      </c>
      <c r="I32" s="57"/>
      <c r="J32" s="41">
        <v>1090.9477010000001</v>
      </c>
      <c r="K32" s="41">
        <v>1759.8495150000001</v>
      </c>
      <c r="L32" s="55">
        <f t="shared" si="5"/>
        <v>0.2756301902373981</v>
      </c>
    </row>
    <row r="33" spans="1:12" x14ac:dyDescent="0.2">
      <c r="A33" s="67" t="s">
        <v>29</v>
      </c>
      <c r="B33" s="39" t="s">
        <v>175</v>
      </c>
      <c r="C33" s="41">
        <v>198.299149</v>
      </c>
      <c r="D33" s="41">
        <v>451.48801500000002</v>
      </c>
      <c r="E33" s="41">
        <v>298.38425599999999</v>
      </c>
      <c r="F33" s="55">
        <f t="shared" si="2"/>
        <v>0.23564724255423489</v>
      </c>
      <c r="G33" s="115">
        <f t="shared" si="3"/>
        <v>100.08510699999999</v>
      </c>
      <c r="H33" s="115">
        <f t="shared" si="4"/>
        <v>50.471778373592514</v>
      </c>
      <c r="I33" s="57"/>
      <c r="J33" s="41">
        <v>1218.6976279999999</v>
      </c>
      <c r="K33" s="41">
        <v>1692.7141349999999</v>
      </c>
      <c r="L33" s="55">
        <f t="shared" si="5"/>
        <v>0.26511534939257725</v>
      </c>
    </row>
    <row r="34" spans="1:12" x14ac:dyDescent="0.2">
      <c r="A34" s="67" t="s">
        <v>30</v>
      </c>
      <c r="B34" s="39" t="s">
        <v>157</v>
      </c>
      <c r="C34" s="41">
        <v>399.798903</v>
      </c>
      <c r="D34" s="41">
        <v>253.40428700000001</v>
      </c>
      <c r="E34" s="41">
        <v>430.46792900000003</v>
      </c>
      <c r="F34" s="55">
        <f t="shared" si="2"/>
        <v>0.33995956032238561</v>
      </c>
      <c r="G34" s="115">
        <f t="shared" si="3"/>
        <v>30.669026000000031</v>
      </c>
      <c r="H34" s="115">
        <f t="shared" si="4"/>
        <v>7.6711130945749568</v>
      </c>
      <c r="I34" s="57"/>
      <c r="J34" s="41">
        <v>1657.7517559999999</v>
      </c>
      <c r="K34" s="41">
        <v>1468.031735</v>
      </c>
      <c r="L34" s="55">
        <f t="shared" si="5"/>
        <v>0.22992526516824791</v>
      </c>
    </row>
    <row r="35" spans="1:12" x14ac:dyDescent="0.2">
      <c r="A35" s="67" t="s">
        <v>31</v>
      </c>
      <c r="B35" s="39" t="s">
        <v>172</v>
      </c>
      <c r="C35" s="41">
        <v>287.77140200000002</v>
      </c>
      <c r="D35" s="41">
        <v>273.039062</v>
      </c>
      <c r="E35" s="41">
        <v>296.72421600000001</v>
      </c>
      <c r="F35" s="55">
        <f t="shared" si="2"/>
        <v>0.23433623555348437</v>
      </c>
      <c r="G35" s="115">
        <f t="shared" si="3"/>
        <v>8.9528139999999894</v>
      </c>
      <c r="H35" s="115">
        <f t="shared" si="4"/>
        <v>3.111085374633574</v>
      </c>
      <c r="I35" s="57"/>
      <c r="J35" s="41">
        <v>1449.5374380000001</v>
      </c>
      <c r="K35" s="41">
        <v>1458.0777399999999</v>
      </c>
      <c r="L35" s="55">
        <f t="shared" si="5"/>
        <v>0.22836625599610738</v>
      </c>
    </row>
    <row r="36" spans="1:12" x14ac:dyDescent="0.2">
      <c r="A36" s="67" t="s">
        <v>32</v>
      </c>
      <c r="B36" s="39" t="s">
        <v>173</v>
      </c>
      <c r="C36" s="41">
        <v>445.52296200000001</v>
      </c>
      <c r="D36" s="41">
        <v>252.128615</v>
      </c>
      <c r="E36" s="41">
        <v>245.31995900000001</v>
      </c>
      <c r="F36" s="55">
        <f t="shared" si="2"/>
        <v>0.19374002052530531</v>
      </c>
      <c r="G36" s="115">
        <f t="shared" si="3"/>
        <v>-200.203003</v>
      </c>
      <c r="H36" s="115">
        <f t="shared" si="4"/>
        <v>-44.936629551318163</v>
      </c>
      <c r="I36" s="57"/>
      <c r="J36" s="41">
        <v>1743.486731</v>
      </c>
      <c r="K36" s="41">
        <v>1390.690468</v>
      </c>
      <c r="L36" s="55">
        <f t="shared" si="5"/>
        <v>0.21781196345994169</v>
      </c>
    </row>
    <row r="37" spans="1:12" ht="12" x14ac:dyDescent="0.25">
      <c r="A37" s="68"/>
      <c r="B37" s="33" t="s">
        <v>107</v>
      </c>
      <c r="C37" s="63">
        <f>SUM(C7:C36)</f>
        <v>123493.50956399999</v>
      </c>
      <c r="D37" s="63">
        <f>SUM(D7:D36)</f>
        <v>128527.42253999999</v>
      </c>
      <c r="E37" s="63">
        <f t="shared" ref="E37" si="6">SUM(E7:E36)</f>
        <v>122118.83652500002</v>
      </c>
      <c r="F37" s="66">
        <f>E37/E$5*100</f>
        <v>96.442645724068086</v>
      </c>
      <c r="G37" s="69">
        <f t="shared" ref="G37" si="7">E37-C37</f>
        <v>-1374.6730389999721</v>
      </c>
      <c r="H37" s="69">
        <f>(G37/C37)*100</f>
        <v>-1.1131540789903243</v>
      </c>
      <c r="I37" s="65"/>
      <c r="J37" s="63">
        <f>SUM(J7:J36)</f>
        <v>580671.88549700007</v>
      </c>
      <c r="K37" s="63">
        <f t="shared" ref="K37" si="8">SUM(K7:K36)</f>
        <v>615216.95374399971</v>
      </c>
      <c r="L37" s="66">
        <f>K37/K$5*100</f>
        <v>96.356173952595682</v>
      </c>
    </row>
    <row r="38" spans="1:12" ht="12" x14ac:dyDescent="0.25">
      <c r="A38" s="68"/>
      <c r="B38" s="33" t="s">
        <v>33</v>
      </c>
      <c r="C38" s="77">
        <f>C5-C37</f>
        <v>4543.9338910000079</v>
      </c>
      <c r="D38" s="77">
        <f t="shared" ref="D38" si="9">D5-D37</f>
        <v>4971.9469700000045</v>
      </c>
      <c r="E38" s="77">
        <f>E5-E37</f>
        <v>4504.4384879999852</v>
      </c>
      <c r="F38" s="69">
        <f>E38/E$5*100</f>
        <v>3.5573542759319161</v>
      </c>
      <c r="G38" s="69">
        <f>E38-C38</f>
        <v>-39.495403000022634</v>
      </c>
      <c r="H38" s="69">
        <f>(G38/C38)*100</f>
        <v>-0.86918964816476829</v>
      </c>
      <c r="I38" s="65"/>
      <c r="J38" s="77">
        <f>J5-J37</f>
        <v>24392.673787999898</v>
      </c>
      <c r="K38" s="77">
        <f>K5-K37</f>
        <v>23265.178233000333</v>
      </c>
      <c r="L38" s="69">
        <f>K38/K$5*100</f>
        <v>3.6438260474043167</v>
      </c>
    </row>
    <row r="39" spans="1:12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</row>
    <row r="40" spans="1:12" ht="13.2" x14ac:dyDescent="0.2">
      <c r="A40" s="92" t="s">
        <v>125</v>
      </c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</row>
    <row r="41" spans="1:12" x14ac:dyDescent="0.2">
      <c r="A41" s="39"/>
      <c r="B41" s="108"/>
      <c r="C41" s="39"/>
      <c r="D41" s="39"/>
      <c r="E41" s="39"/>
      <c r="F41" s="39"/>
      <c r="G41" s="39"/>
      <c r="H41" s="39"/>
      <c r="I41" s="39"/>
      <c r="J41" s="39"/>
      <c r="K41" s="39"/>
      <c r="L41" s="39"/>
    </row>
    <row r="42" spans="1:12" ht="12" x14ac:dyDescent="0.25">
      <c r="A42" s="12"/>
      <c r="B42" s="13"/>
      <c r="C42" s="155" t="s">
        <v>122</v>
      </c>
      <c r="D42" s="155"/>
      <c r="E42" s="155"/>
      <c r="F42" s="13"/>
      <c r="G42" s="156" t="s">
        <v>106</v>
      </c>
      <c r="H42" s="156"/>
      <c r="I42" s="14"/>
      <c r="J42" s="155" t="s">
        <v>122</v>
      </c>
      <c r="K42" s="155"/>
      <c r="L42" s="155"/>
    </row>
    <row r="43" spans="1:12" ht="24" x14ac:dyDescent="0.2">
      <c r="A43" s="70" t="s">
        <v>119</v>
      </c>
      <c r="B43" s="71" t="s">
        <v>1</v>
      </c>
      <c r="C43" s="17" t="s">
        <v>179</v>
      </c>
      <c r="D43" s="17" t="s">
        <v>176</v>
      </c>
      <c r="E43" s="17" t="s">
        <v>180</v>
      </c>
      <c r="F43" s="18" t="s">
        <v>116</v>
      </c>
      <c r="G43" s="19" t="s">
        <v>123</v>
      </c>
      <c r="H43" s="20" t="s">
        <v>2</v>
      </c>
      <c r="I43" s="20"/>
      <c r="J43" s="17" t="s">
        <v>181</v>
      </c>
      <c r="K43" s="17" t="s">
        <v>182</v>
      </c>
      <c r="L43" s="18" t="s">
        <v>116</v>
      </c>
    </row>
    <row r="44" spans="1:12" ht="15" customHeight="1" x14ac:dyDescent="0.25">
      <c r="A44" s="80"/>
      <c r="B44" s="80" t="s">
        <v>56</v>
      </c>
      <c r="C44" s="81">
        <v>118082.517423</v>
      </c>
      <c r="D44" s="81">
        <v>128369.392945</v>
      </c>
      <c r="E44" s="81">
        <v>125856.956347</v>
      </c>
      <c r="F44" s="83">
        <f>E44/E$44*100</f>
        <v>100</v>
      </c>
      <c r="G44" s="83">
        <f>E44-C44</f>
        <v>7774.4389240000019</v>
      </c>
      <c r="H44" s="83">
        <f t="shared" ref="H44" si="10">(G44/C44)*100</f>
        <v>6.5839034377545413</v>
      </c>
      <c r="I44" s="85"/>
      <c r="J44" s="81">
        <v>553235.72531299992</v>
      </c>
      <c r="K44" s="81">
        <v>591541.22143299994</v>
      </c>
      <c r="L44" s="83">
        <f>K44/K$44*100</f>
        <v>100</v>
      </c>
    </row>
    <row r="45" spans="1:12" ht="6" customHeight="1" x14ac:dyDescent="0.2">
      <c r="A45" s="116"/>
      <c r="B45" s="117"/>
      <c r="C45" s="111"/>
      <c r="D45" s="111"/>
      <c r="E45" s="111"/>
      <c r="F45" s="112"/>
      <c r="G45" s="113"/>
      <c r="H45" s="114"/>
      <c r="I45" s="114"/>
      <c r="J45" s="111"/>
      <c r="K45" s="111"/>
      <c r="L45" s="112"/>
    </row>
    <row r="46" spans="1:12" x14ac:dyDescent="0.2">
      <c r="A46" s="67" t="s">
        <v>3</v>
      </c>
      <c r="B46" s="39" t="s">
        <v>137</v>
      </c>
      <c r="C46" s="41">
        <v>26204.775134</v>
      </c>
      <c r="D46" s="41">
        <v>29764.519916000001</v>
      </c>
      <c r="E46" s="41">
        <v>29160.952651</v>
      </c>
      <c r="F46" s="55">
        <f>E46/E$44*100</f>
        <v>23.169917259559643</v>
      </c>
      <c r="G46" s="115">
        <f t="shared" ref="G46:G76" si="11">E46-C46</f>
        <v>2956.1775170000001</v>
      </c>
      <c r="H46" s="115">
        <f t="shared" ref="H46:H75" si="12">(G46/C46)*100</f>
        <v>11.281064240709467</v>
      </c>
      <c r="I46" s="57"/>
      <c r="J46" s="41">
        <v>118660.385232</v>
      </c>
      <c r="K46" s="41">
        <v>134161.67455200001</v>
      </c>
      <c r="L46" s="55">
        <f>K46/K$44*100</f>
        <v>22.680021221005582</v>
      </c>
    </row>
    <row r="47" spans="1:12" x14ac:dyDescent="0.2">
      <c r="A47" s="67" t="s">
        <v>4</v>
      </c>
      <c r="B47" s="39" t="s">
        <v>136</v>
      </c>
      <c r="C47" s="41">
        <v>14479.508460999999</v>
      </c>
      <c r="D47" s="41">
        <v>13971.344870000001</v>
      </c>
      <c r="E47" s="41">
        <v>12814.547235</v>
      </c>
      <c r="F47" s="55">
        <f t="shared" ref="F47:F75" si="13">E47/E$44*100</f>
        <v>10.181834685139718</v>
      </c>
      <c r="G47" s="115">
        <f t="shared" si="11"/>
        <v>-1664.9612259999994</v>
      </c>
      <c r="H47" s="115">
        <f t="shared" si="12"/>
        <v>-11.498741345291579</v>
      </c>
      <c r="I47" s="57"/>
      <c r="J47" s="41">
        <v>68572.111640999996</v>
      </c>
      <c r="K47" s="41">
        <v>64349.489109000002</v>
      </c>
      <c r="L47" s="55">
        <f t="shared" ref="L47:L75" si="14">K47/K$44*100</f>
        <v>10.878276403648474</v>
      </c>
    </row>
    <row r="48" spans="1:12" x14ac:dyDescent="0.2">
      <c r="A48" s="67" t="s">
        <v>5</v>
      </c>
      <c r="B48" s="39" t="s">
        <v>138</v>
      </c>
      <c r="C48" s="41">
        <v>10926.270578</v>
      </c>
      <c r="D48" s="41">
        <v>18466.564558999999</v>
      </c>
      <c r="E48" s="41">
        <v>16028.534659999999</v>
      </c>
      <c r="F48" s="55">
        <f t="shared" si="13"/>
        <v>12.73551746778919</v>
      </c>
      <c r="G48" s="115">
        <f t="shared" si="11"/>
        <v>5102.2640819999997</v>
      </c>
      <c r="H48" s="115">
        <f t="shared" si="12"/>
        <v>46.69721517123498</v>
      </c>
      <c r="I48" s="57"/>
      <c r="J48" s="41">
        <v>44494.157780000001</v>
      </c>
      <c r="K48" s="41">
        <v>63981.428954000003</v>
      </c>
      <c r="L48" s="55">
        <f t="shared" si="14"/>
        <v>10.816055861501237</v>
      </c>
    </row>
    <row r="49" spans="1:12" x14ac:dyDescent="0.2">
      <c r="A49" s="67" t="s">
        <v>6</v>
      </c>
      <c r="B49" s="39" t="s">
        <v>147</v>
      </c>
      <c r="C49" s="41">
        <v>8489.6777949999996</v>
      </c>
      <c r="D49" s="41">
        <v>13559.769104999999</v>
      </c>
      <c r="E49" s="41">
        <v>11700.881815000001</v>
      </c>
      <c r="F49" s="55">
        <f t="shared" si="13"/>
        <v>9.2969686814446071</v>
      </c>
      <c r="G49" s="115">
        <f t="shared" si="11"/>
        <v>3211.204020000001</v>
      </c>
      <c r="H49" s="115">
        <f t="shared" si="12"/>
        <v>37.824804398245142</v>
      </c>
      <c r="I49" s="57"/>
      <c r="J49" s="41">
        <v>43089.504926000001</v>
      </c>
      <c r="K49" s="41">
        <v>60470.115147999997</v>
      </c>
      <c r="L49" s="55">
        <f t="shared" si="14"/>
        <v>10.222468520707997</v>
      </c>
    </row>
    <row r="50" spans="1:12" x14ac:dyDescent="0.2">
      <c r="A50" s="67" t="s">
        <v>7</v>
      </c>
      <c r="B50" s="39" t="s">
        <v>183</v>
      </c>
      <c r="C50" s="41">
        <v>8919.8099920000004</v>
      </c>
      <c r="D50" s="41">
        <v>8204.8128369999995</v>
      </c>
      <c r="E50" s="41">
        <v>8248.3032679999997</v>
      </c>
      <c r="F50" s="55">
        <f t="shared" si="13"/>
        <v>6.553712649190893</v>
      </c>
      <c r="G50" s="115">
        <f t="shared" si="11"/>
        <v>-671.50672400000076</v>
      </c>
      <c r="H50" s="115">
        <f t="shared" si="12"/>
        <v>-7.5282626491176581</v>
      </c>
      <c r="I50" s="57"/>
      <c r="J50" s="41">
        <v>41377.334970000004</v>
      </c>
      <c r="K50" s="41">
        <v>39343.747263999998</v>
      </c>
      <c r="L50" s="55">
        <f t="shared" si="14"/>
        <v>6.6510575828832934</v>
      </c>
    </row>
    <row r="51" spans="1:12" x14ac:dyDescent="0.2">
      <c r="A51" s="67" t="s">
        <v>8</v>
      </c>
      <c r="B51" s="39" t="s">
        <v>140</v>
      </c>
      <c r="C51" s="41">
        <v>6211.1231349999998</v>
      </c>
      <c r="D51" s="41">
        <v>6028.8865470000001</v>
      </c>
      <c r="E51" s="41">
        <v>5085.9760630000001</v>
      </c>
      <c r="F51" s="55">
        <f t="shared" si="13"/>
        <v>4.0410766401957661</v>
      </c>
      <c r="G51" s="115">
        <f t="shared" si="11"/>
        <v>-1125.1470719999998</v>
      </c>
      <c r="H51" s="115">
        <f t="shared" si="12"/>
        <v>-18.115034069438067</v>
      </c>
      <c r="I51" s="57"/>
      <c r="J51" s="41">
        <v>30297.018526</v>
      </c>
      <c r="K51" s="41">
        <v>26897.989506000002</v>
      </c>
      <c r="L51" s="55">
        <f t="shared" si="14"/>
        <v>4.5471031487611322</v>
      </c>
    </row>
    <row r="52" spans="1:12" x14ac:dyDescent="0.2">
      <c r="A52" s="67" t="s">
        <v>9</v>
      </c>
      <c r="B52" s="39" t="s">
        <v>144</v>
      </c>
      <c r="C52" s="41">
        <v>5054.4898929999999</v>
      </c>
      <c r="D52" s="41">
        <v>4576.9083060000003</v>
      </c>
      <c r="E52" s="41">
        <v>5300.1310729999996</v>
      </c>
      <c r="F52" s="55">
        <f t="shared" si="13"/>
        <v>4.211234108019438</v>
      </c>
      <c r="G52" s="115">
        <f t="shared" si="11"/>
        <v>245.64117999999962</v>
      </c>
      <c r="H52" s="115">
        <f t="shared" si="12"/>
        <v>4.8598609394825365</v>
      </c>
      <c r="I52" s="57"/>
      <c r="J52" s="41">
        <v>24155.032168999998</v>
      </c>
      <c r="K52" s="41">
        <v>25640.219415</v>
      </c>
      <c r="L52" s="55">
        <f t="shared" si="14"/>
        <v>4.334477207334249</v>
      </c>
    </row>
    <row r="53" spans="1:12" x14ac:dyDescent="0.2">
      <c r="A53" s="67" t="s">
        <v>10</v>
      </c>
      <c r="B53" s="39" t="s">
        <v>142</v>
      </c>
      <c r="C53" s="41">
        <v>5333.6434069999996</v>
      </c>
      <c r="D53" s="41">
        <v>4068.9290120000001</v>
      </c>
      <c r="E53" s="41">
        <v>5284.2075189999996</v>
      </c>
      <c r="F53" s="55">
        <f t="shared" si="13"/>
        <v>4.1985820032314463</v>
      </c>
      <c r="G53" s="115">
        <f t="shared" si="11"/>
        <v>-49.435887999999977</v>
      </c>
      <c r="H53" s="115">
        <f t="shared" si="12"/>
        <v>-0.92686901293624457</v>
      </c>
      <c r="I53" s="57"/>
      <c r="J53" s="41">
        <v>23251.947547</v>
      </c>
      <c r="K53" s="41">
        <v>24061.135386999998</v>
      </c>
      <c r="L53" s="55">
        <f t="shared" si="14"/>
        <v>4.0675331684767881</v>
      </c>
    </row>
    <row r="54" spans="1:12" x14ac:dyDescent="0.2">
      <c r="A54" s="67" t="s">
        <v>11</v>
      </c>
      <c r="B54" s="39" t="s">
        <v>141</v>
      </c>
      <c r="C54" s="41">
        <v>4734.2691839999998</v>
      </c>
      <c r="D54" s="41">
        <v>4319.5096569999996</v>
      </c>
      <c r="E54" s="41">
        <v>4371.8998849999998</v>
      </c>
      <c r="F54" s="55">
        <f t="shared" si="13"/>
        <v>3.4737053969001459</v>
      </c>
      <c r="G54" s="115">
        <f t="shared" si="11"/>
        <v>-362.36929899999996</v>
      </c>
      <c r="H54" s="115">
        <f t="shared" si="12"/>
        <v>-7.6541760706101831</v>
      </c>
      <c r="I54" s="57"/>
      <c r="J54" s="41">
        <v>22415.112539999998</v>
      </c>
      <c r="K54" s="41">
        <v>20706.672584</v>
      </c>
      <c r="L54" s="55">
        <f t="shared" si="14"/>
        <v>3.5004614782108319</v>
      </c>
    </row>
    <row r="55" spans="1:12" x14ac:dyDescent="0.2">
      <c r="A55" s="67" t="s">
        <v>12</v>
      </c>
      <c r="B55" s="39" t="s">
        <v>155</v>
      </c>
      <c r="C55" s="41">
        <v>3398.8331800000001</v>
      </c>
      <c r="D55" s="41">
        <v>2737.7458160000001</v>
      </c>
      <c r="E55" s="41">
        <v>2827.9773070000001</v>
      </c>
      <c r="F55" s="55">
        <f t="shared" si="13"/>
        <v>2.2469773535623956</v>
      </c>
      <c r="G55" s="115">
        <f t="shared" si="11"/>
        <v>-570.85587299999997</v>
      </c>
      <c r="H55" s="115">
        <f t="shared" si="12"/>
        <v>-16.795642585788809</v>
      </c>
      <c r="I55" s="57"/>
      <c r="J55" s="41">
        <v>15557.305693</v>
      </c>
      <c r="K55" s="41">
        <v>15131.118367999999</v>
      </c>
      <c r="L55" s="55">
        <f t="shared" si="14"/>
        <v>2.5579144478461004</v>
      </c>
    </row>
    <row r="56" spans="1:12" x14ac:dyDescent="0.2">
      <c r="A56" s="67" t="s">
        <v>13</v>
      </c>
      <c r="B56" s="39" t="s">
        <v>145</v>
      </c>
      <c r="C56" s="41">
        <v>2742.8629350000001</v>
      </c>
      <c r="D56" s="41">
        <v>2893.4199819999999</v>
      </c>
      <c r="E56" s="41">
        <v>2601.5951460000001</v>
      </c>
      <c r="F56" s="55">
        <f t="shared" si="13"/>
        <v>2.0671047683905104</v>
      </c>
      <c r="G56" s="115">
        <f t="shared" si="11"/>
        <v>-141.26778899999999</v>
      </c>
      <c r="H56" s="115">
        <f t="shared" si="12"/>
        <v>-5.1503772644767603</v>
      </c>
      <c r="I56" s="57"/>
      <c r="J56" s="41">
        <v>12237.880787</v>
      </c>
      <c r="K56" s="41">
        <v>13333.735280999999</v>
      </c>
      <c r="L56" s="55">
        <f t="shared" si="14"/>
        <v>2.2540669691115052</v>
      </c>
    </row>
    <row r="57" spans="1:12" x14ac:dyDescent="0.2">
      <c r="A57" s="67" t="s">
        <v>14</v>
      </c>
      <c r="B57" s="39" t="s">
        <v>143</v>
      </c>
      <c r="C57" s="41">
        <v>2333.840432</v>
      </c>
      <c r="D57" s="41">
        <v>2174.994416</v>
      </c>
      <c r="E57" s="41">
        <v>2602.1110279999998</v>
      </c>
      <c r="F57" s="55">
        <f t="shared" si="13"/>
        <v>2.0675146638901105</v>
      </c>
      <c r="G57" s="115">
        <f t="shared" si="11"/>
        <v>268.27059599999984</v>
      </c>
      <c r="H57" s="115">
        <f t="shared" si="12"/>
        <v>11.494813112398759</v>
      </c>
      <c r="I57" s="57"/>
      <c r="J57" s="41">
        <v>14225.414596000001</v>
      </c>
      <c r="K57" s="41">
        <v>12394.438856000001</v>
      </c>
      <c r="L57" s="55">
        <f t="shared" si="14"/>
        <v>2.0952789775114327</v>
      </c>
    </row>
    <row r="58" spans="1:12" x14ac:dyDescent="0.2">
      <c r="A58" s="67" t="s">
        <v>15</v>
      </c>
      <c r="B58" s="39" t="s">
        <v>146</v>
      </c>
      <c r="C58" s="41">
        <v>2123.9254620000002</v>
      </c>
      <c r="D58" s="41">
        <v>2314.333897</v>
      </c>
      <c r="E58" s="41">
        <v>2335.382642</v>
      </c>
      <c r="F58" s="55">
        <f t="shared" si="13"/>
        <v>1.8555848717341621</v>
      </c>
      <c r="G58" s="115">
        <f t="shared" si="11"/>
        <v>211.45717999999988</v>
      </c>
      <c r="H58" s="115">
        <f t="shared" si="12"/>
        <v>9.9559604978265401</v>
      </c>
      <c r="I58" s="57"/>
      <c r="J58" s="41">
        <v>14710.829680000001</v>
      </c>
      <c r="K58" s="41">
        <v>12235.123611999999</v>
      </c>
      <c r="L58" s="55">
        <f t="shared" si="14"/>
        <v>2.0683467472242412</v>
      </c>
    </row>
    <row r="59" spans="1:12" x14ac:dyDescent="0.2">
      <c r="A59" s="67" t="s">
        <v>16</v>
      </c>
      <c r="B59" s="39" t="s">
        <v>151</v>
      </c>
      <c r="C59" s="41">
        <v>2811.631719</v>
      </c>
      <c r="D59" s="41">
        <v>1867.0447449999999</v>
      </c>
      <c r="E59" s="41">
        <v>2688.597718</v>
      </c>
      <c r="F59" s="55">
        <f t="shared" si="13"/>
        <v>2.1362329076092319</v>
      </c>
      <c r="G59" s="115">
        <f t="shared" si="11"/>
        <v>-123.03400099999999</v>
      </c>
      <c r="H59" s="115">
        <f t="shared" si="12"/>
        <v>-4.3758931928595164</v>
      </c>
      <c r="I59" s="57"/>
      <c r="J59" s="41">
        <v>12354.296378999999</v>
      </c>
      <c r="K59" s="41">
        <v>9694.5468419999997</v>
      </c>
      <c r="L59" s="55">
        <f t="shared" si="14"/>
        <v>1.6388624310094742</v>
      </c>
    </row>
    <row r="60" spans="1:12" x14ac:dyDescent="0.2">
      <c r="A60" s="67" t="s">
        <v>17</v>
      </c>
      <c r="B60" s="39" t="s">
        <v>139</v>
      </c>
      <c r="C60" s="41">
        <v>1357.0144640000001</v>
      </c>
      <c r="D60" s="41">
        <v>1487.5795450000001</v>
      </c>
      <c r="E60" s="41">
        <v>1709.7387309999999</v>
      </c>
      <c r="F60" s="55">
        <f t="shared" si="13"/>
        <v>1.3584777358560001</v>
      </c>
      <c r="G60" s="115">
        <f t="shared" si="11"/>
        <v>352.72426699999983</v>
      </c>
      <c r="H60" s="115">
        <f t="shared" si="12"/>
        <v>25.992668196055412</v>
      </c>
      <c r="I60" s="57"/>
      <c r="J60" s="41">
        <v>6983.9935750000004</v>
      </c>
      <c r="K60" s="41">
        <v>7483.4807689999998</v>
      </c>
      <c r="L60" s="55">
        <f t="shared" si="14"/>
        <v>1.2650818739007532</v>
      </c>
    </row>
    <row r="61" spans="1:12" x14ac:dyDescent="0.2">
      <c r="A61" s="67" t="s">
        <v>18</v>
      </c>
      <c r="B61" s="39" t="s">
        <v>157</v>
      </c>
      <c r="C61" s="41">
        <v>1109.5537810000001</v>
      </c>
      <c r="D61" s="41">
        <v>957.83012599999995</v>
      </c>
      <c r="E61" s="41">
        <v>1158.169613</v>
      </c>
      <c r="F61" s="55">
        <f t="shared" si="13"/>
        <v>0.9202269358928501</v>
      </c>
      <c r="G61" s="115">
        <f t="shared" si="11"/>
        <v>48.615831999999955</v>
      </c>
      <c r="H61" s="115">
        <f t="shared" si="12"/>
        <v>4.3815660702975832</v>
      </c>
      <c r="I61" s="115"/>
      <c r="J61" s="41">
        <v>6184.8874690000002</v>
      </c>
      <c r="K61" s="41">
        <v>5303.4592700000003</v>
      </c>
      <c r="L61" s="55">
        <f t="shared" si="14"/>
        <v>0.8965493997446955</v>
      </c>
    </row>
    <row r="62" spans="1:12" x14ac:dyDescent="0.2">
      <c r="A62" s="67" t="s">
        <v>19</v>
      </c>
      <c r="B62" s="39" t="s">
        <v>148</v>
      </c>
      <c r="C62" s="41">
        <v>826.63242600000001</v>
      </c>
      <c r="D62" s="41">
        <v>875.40533100000005</v>
      </c>
      <c r="E62" s="41">
        <v>686.130672</v>
      </c>
      <c r="F62" s="55">
        <f t="shared" si="13"/>
        <v>0.54516706260420777</v>
      </c>
      <c r="G62" s="115">
        <f t="shared" si="11"/>
        <v>-140.50175400000001</v>
      </c>
      <c r="H62" s="115">
        <f t="shared" si="12"/>
        <v>-16.996883933028776</v>
      </c>
      <c r="I62" s="57"/>
      <c r="J62" s="41">
        <v>4064.2503750000001</v>
      </c>
      <c r="K62" s="41">
        <v>4111.033786</v>
      </c>
      <c r="L62" s="55">
        <f t="shared" si="14"/>
        <v>0.6949699593277846</v>
      </c>
    </row>
    <row r="63" spans="1:12" x14ac:dyDescent="0.2">
      <c r="A63" s="67" t="s">
        <v>20</v>
      </c>
      <c r="B63" s="39" t="s">
        <v>160</v>
      </c>
      <c r="C63" s="41">
        <v>806.393057</v>
      </c>
      <c r="D63" s="41">
        <v>912.11299299999996</v>
      </c>
      <c r="E63" s="41">
        <v>1230.5088049999999</v>
      </c>
      <c r="F63" s="55">
        <f t="shared" si="13"/>
        <v>0.97770424513315435</v>
      </c>
      <c r="G63" s="115">
        <f t="shared" si="11"/>
        <v>424.11574799999994</v>
      </c>
      <c r="H63" s="115">
        <f t="shared" si="12"/>
        <v>52.59417157903431</v>
      </c>
      <c r="I63" s="57"/>
      <c r="J63" s="41">
        <v>4291.5522080000001</v>
      </c>
      <c r="K63" s="41">
        <v>4062.1495100000002</v>
      </c>
      <c r="L63" s="55">
        <f t="shared" si="14"/>
        <v>0.68670607606338951</v>
      </c>
    </row>
    <row r="64" spans="1:12" x14ac:dyDescent="0.2">
      <c r="A64" s="67" t="s">
        <v>21</v>
      </c>
      <c r="B64" s="39" t="s">
        <v>164</v>
      </c>
      <c r="C64" s="41">
        <v>376.11384600000002</v>
      </c>
      <c r="D64" s="41">
        <v>683.78128000000004</v>
      </c>
      <c r="E64" s="41">
        <v>437.10853900000001</v>
      </c>
      <c r="F64" s="55">
        <f t="shared" si="13"/>
        <v>0.3473058237598316</v>
      </c>
      <c r="G64" s="115">
        <f t="shared" si="11"/>
        <v>60.994692999999984</v>
      </c>
      <c r="H64" s="115">
        <f t="shared" si="12"/>
        <v>16.21708257983142</v>
      </c>
      <c r="I64" s="57"/>
      <c r="J64" s="41">
        <v>2465.2174420000001</v>
      </c>
      <c r="K64" s="41">
        <v>3818.6609709999998</v>
      </c>
      <c r="L64" s="55">
        <f t="shared" si="14"/>
        <v>0.6455443564438923</v>
      </c>
    </row>
    <row r="65" spans="1:12" x14ac:dyDescent="0.2">
      <c r="A65" s="67" t="s">
        <v>22</v>
      </c>
      <c r="B65" s="39" t="s">
        <v>149</v>
      </c>
      <c r="C65" s="41">
        <v>295.71939800000001</v>
      </c>
      <c r="D65" s="41">
        <v>1050.559649</v>
      </c>
      <c r="E65" s="41">
        <v>696.82981299999994</v>
      </c>
      <c r="F65" s="55">
        <f t="shared" si="13"/>
        <v>0.5536680952928591</v>
      </c>
      <c r="G65" s="115">
        <f t="shared" si="11"/>
        <v>401.11041499999993</v>
      </c>
      <c r="H65" s="115">
        <f t="shared" si="12"/>
        <v>135.63885822599974</v>
      </c>
      <c r="I65" s="57"/>
      <c r="J65" s="41">
        <v>1370.8570460000001</v>
      </c>
      <c r="K65" s="41">
        <v>3275.5882889999998</v>
      </c>
      <c r="L65" s="55">
        <f t="shared" si="14"/>
        <v>0.55373795947219617</v>
      </c>
    </row>
    <row r="66" spans="1:12" x14ac:dyDescent="0.2">
      <c r="A66" s="67" t="s">
        <v>23</v>
      </c>
      <c r="B66" s="39" t="s">
        <v>163</v>
      </c>
      <c r="C66" s="41">
        <v>691.99880099999996</v>
      </c>
      <c r="D66" s="41">
        <v>379.90682900000002</v>
      </c>
      <c r="E66" s="41">
        <v>657.31339300000002</v>
      </c>
      <c r="F66" s="55">
        <f t="shared" si="13"/>
        <v>0.52227021221435099</v>
      </c>
      <c r="G66" s="115">
        <f t="shared" si="11"/>
        <v>-34.685407999999939</v>
      </c>
      <c r="H66" s="115">
        <f t="shared" si="12"/>
        <v>-5.0123508812264461</v>
      </c>
      <c r="I66" s="57"/>
      <c r="J66" s="41">
        <v>2710.192239</v>
      </c>
      <c r="K66" s="41">
        <v>3101.1931330000002</v>
      </c>
      <c r="L66" s="55">
        <f t="shared" si="14"/>
        <v>0.52425647116990515</v>
      </c>
    </row>
    <row r="67" spans="1:12" x14ac:dyDescent="0.2">
      <c r="A67" s="67" t="s">
        <v>24</v>
      </c>
      <c r="B67" s="39" t="s">
        <v>174</v>
      </c>
      <c r="C67" s="41">
        <v>140.50441799999999</v>
      </c>
      <c r="D67" s="41">
        <v>647.13415399999997</v>
      </c>
      <c r="E67" s="41">
        <v>248.08985699999999</v>
      </c>
      <c r="F67" s="55">
        <f t="shared" si="13"/>
        <v>0.1971204963164625</v>
      </c>
      <c r="G67" s="115">
        <f t="shared" si="11"/>
        <v>107.58543900000001</v>
      </c>
      <c r="H67" s="115">
        <f t="shared" si="12"/>
        <v>76.57085843378961</v>
      </c>
      <c r="I67" s="57"/>
      <c r="J67" s="41">
        <v>1009.478024</v>
      </c>
      <c r="K67" s="41">
        <v>3005.429392</v>
      </c>
      <c r="L67" s="55">
        <f t="shared" si="14"/>
        <v>0.50806761779329457</v>
      </c>
    </row>
    <row r="68" spans="1:12" x14ac:dyDescent="0.2">
      <c r="A68" s="67" t="s">
        <v>25</v>
      </c>
      <c r="B68" s="39" t="s">
        <v>153</v>
      </c>
      <c r="C68" s="41">
        <v>730.76427799999999</v>
      </c>
      <c r="D68" s="41">
        <v>545.583122</v>
      </c>
      <c r="E68" s="41">
        <v>662.37649499999998</v>
      </c>
      <c r="F68" s="55">
        <f t="shared" si="13"/>
        <v>0.52629311420320923</v>
      </c>
      <c r="G68" s="115">
        <f t="shared" si="11"/>
        <v>-68.387783000000013</v>
      </c>
      <c r="H68" s="115">
        <f t="shared" si="12"/>
        <v>-9.3583916262529758</v>
      </c>
      <c r="I68" s="57"/>
      <c r="J68" s="41">
        <v>3406.7311599999998</v>
      </c>
      <c r="K68" s="41">
        <v>2907.0444950000001</v>
      </c>
      <c r="L68" s="55">
        <f t="shared" si="14"/>
        <v>0.49143565818756085</v>
      </c>
    </row>
    <row r="69" spans="1:12" x14ac:dyDescent="0.2">
      <c r="A69" s="67" t="s">
        <v>26</v>
      </c>
      <c r="B69" s="39" t="s">
        <v>158</v>
      </c>
      <c r="C69" s="41">
        <v>426.26249100000001</v>
      </c>
      <c r="D69" s="41">
        <v>704.29702299999997</v>
      </c>
      <c r="E69" s="41">
        <v>464.14943899999997</v>
      </c>
      <c r="F69" s="55">
        <f t="shared" si="13"/>
        <v>0.3687912471999516</v>
      </c>
      <c r="G69" s="115">
        <f t="shared" si="11"/>
        <v>37.886947999999961</v>
      </c>
      <c r="H69" s="115">
        <f t="shared" si="12"/>
        <v>8.8881730858181385</v>
      </c>
      <c r="I69" s="57"/>
      <c r="J69" s="41">
        <v>2104.7664340000001</v>
      </c>
      <c r="K69" s="41">
        <v>2552.179533</v>
      </c>
      <c r="L69" s="55">
        <f t="shared" si="14"/>
        <v>0.43144576244701638</v>
      </c>
    </row>
    <row r="70" spans="1:12" x14ac:dyDescent="0.2">
      <c r="A70" s="67" t="s">
        <v>27</v>
      </c>
      <c r="B70" s="39" t="s">
        <v>162</v>
      </c>
      <c r="C70" s="41">
        <v>1166.003301</v>
      </c>
      <c r="D70" s="41">
        <v>408.19365299999998</v>
      </c>
      <c r="E70" s="41">
        <v>508.61576400000001</v>
      </c>
      <c r="F70" s="55">
        <f t="shared" si="13"/>
        <v>0.40412209127137666</v>
      </c>
      <c r="G70" s="115">
        <f t="shared" si="11"/>
        <v>-657.38753699999995</v>
      </c>
      <c r="H70" s="115">
        <f t="shared" si="12"/>
        <v>-56.379560541226972</v>
      </c>
      <c r="I70" s="57"/>
      <c r="J70" s="41">
        <v>4878.1031830000002</v>
      </c>
      <c r="K70" s="41">
        <v>2114.6974500000001</v>
      </c>
      <c r="L70" s="55">
        <f t="shared" si="14"/>
        <v>0.35748944847447428</v>
      </c>
    </row>
    <row r="71" spans="1:12" x14ac:dyDescent="0.2">
      <c r="A71" s="67" t="s">
        <v>28</v>
      </c>
      <c r="B71" s="39" t="s">
        <v>154</v>
      </c>
      <c r="C71" s="41">
        <v>432.69135899999998</v>
      </c>
      <c r="D71" s="41">
        <v>357.05247300000002</v>
      </c>
      <c r="E71" s="41">
        <v>379.364103</v>
      </c>
      <c r="F71" s="55">
        <f t="shared" si="13"/>
        <v>0.30142481910499719</v>
      </c>
      <c r="G71" s="115">
        <f t="shared" si="11"/>
        <v>-53.327255999999977</v>
      </c>
      <c r="H71" s="115">
        <f t="shared" si="12"/>
        <v>-12.324548408649866</v>
      </c>
      <c r="I71" s="57"/>
      <c r="J71" s="41">
        <v>2001.266564</v>
      </c>
      <c r="K71" s="41">
        <v>1835.372339</v>
      </c>
      <c r="L71" s="55">
        <f t="shared" si="14"/>
        <v>0.31026955899266623</v>
      </c>
    </row>
    <row r="72" spans="1:12" x14ac:dyDescent="0.2">
      <c r="A72" s="67" t="s">
        <v>29</v>
      </c>
      <c r="B72" s="39" t="s">
        <v>150</v>
      </c>
      <c r="C72" s="41">
        <v>257.801693</v>
      </c>
      <c r="D72" s="41">
        <v>292.12478499999997</v>
      </c>
      <c r="E72" s="41">
        <v>486.53315099999998</v>
      </c>
      <c r="F72" s="55">
        <f t="shared" si="13"/>
        <v>0.38657628876593858</v>
      </c>
      <c r="G72" s="115">
        <f t="shared" si="11"/>
        <v>228.73145799999998</v>
      </c>
      <c r="H72" s="115">
        <f t="shared" si="12"/>
        <v>88.723799808405431</v>
      </c>
      <c r="I72" s="57"/>
      <c r="J72" s="41">
        <v>1658.2279619999999</v>
      </c>
      <c r="K72" s="41">
        <v>1611.698494</v>
      </c>
      <c r="L72" s="55">
        <f t="shared" si="14"/>
        <v>0.27245751193732265</v>
      </c>
    </row>
    <row r="73" spans="1:12" x14ac:dyDescent="0.2">
      <c r="A73" s="67" t="s">
        <v>30</v>
      </c>
      <c r="B73" s="39" t="s">
        <v>184</v>
      </c>
      <c r="C73" s="41">
        <v>200.847106</v>
      </c>
      <c r="D73" s="41">
        <v>378.43100600000002</v>
      </c>
      <c r="E73" s="41">
        <v>685.19331099999999</v>
      </c>
      <c r="F73" s="55">
        <f t="shared" si="13"/>
        <v>0.54442227977518753</v>
      </c>
      <c r="G73" s="115">
        <f t="shared" si="11"/>
        <v>484.346205</v>
      </c>
      <c r="H73" s="115">
        <f t="shared" si="12"/>
        <v>241.15169725173934</v>
      </c>
      <c r="I73" s="57"/>
      <c r="J73" s="41">
        <v>786.13307199999997</v>
      </c>
      <c r="K73" s="41">
        <v>1566.0033619999999</v>
      </c>
      <c r="L73" s="55">
        <f t="shared" si="14"/>
        <v>0.26473275323169865</v>
      </c>
    </row>
    <row r="74" spans="1:12" x14ac:dyDescent="0.2">
      <c r="A74" s="67" t="s">
        <v>31</v>
      </c>
      <c r="B74" s="39" t="s">
        <v>171</v>
      </c>
      <c r="C74" s="41">
        <v>173.930566</v>
      </c>
      <c r="D74" s="41">
        <v>329.90711099999999</v>
      </c>
      <c r="E74" s="41">
        <v>214.55429599999999</v>
      </c>
      <c r="F74" s="55">
        <f t="shared" si="13"/>
        <v>0.17047472164228469</v>
      </c>
      <c r="G74" s="115">
        <f t="shared" si="11"/>
        <v>40.623729999999995</v>
      </c>
      <c r="H74" s="115">
        <f t="shared" si="12"/>
        <v>23.356291498528208</v>
      </c>
      <c r="I74" s="57"/>
      <c r="J74" s="41">
        <v>1096.2327379999999</v>
      </c>
      <c r="K74" s="41">
        <v>1448.6047900000001</v>
      </c>
      <c r="L74" s="55">
        <f t="shared" si="14"/>
        <v>0.24488653326487989</v>
      </c>
    </row>
    <row r="75" spans="1:12" x14ac:dyDescent="0.2">
      <c r="A75" s="67" t="s">
        <v>32</v>
      </c>
      <c r="B75" s="39" t="s">
        <v>185</v>
      </c>
      <c r="C75" s="41">
        <v>411.85007899999999</v>
      </c>
      <c r="D75" s="41">
        <v>43.323659999999997</v>
      </c>
      <c r="E75" s="41">
        <v>356.26875200000001</v>
      </c>
      <c r="F75" s="55">
        <f t="shared" si="13"/>
        <v>0.28307434276237542</v>
      </c>
      <c r="G75" s="115">
        <f t="shared" si="11"/>
        <v>-55.581326999999987</v>
      </c>
      <c r="H75" s="115">
        <f t="shared" si="12"/>
        <v>-13.495524180778412</v>
      </c>
      <c r="I75" s="57"/>
      <c r="J75" s="41">
        <v>1939.0810469999999</v>
      </c>
      <c r="K75" s="41">
        <v>1239.5966410000001</v>
      </c>
      <c r="L75" s="55">
        <f t="shared" si="14"/>
        <v>0.20955372104028447</v>
      </c>
    </row>
    <row r="76" spans="1:12" ht="12" x14ac:dyDescent="0.25">
      <c r="A76" s="33"/>
      <c r="B76" s="33" t="s">
        <v>107</v>
      </c>
      <c r="C76" s="63">
        <f>SUM(C46:C75)</f>
        <v>113168.74237099997</v>
      </c>
      <c r="D76" s="63">
        <f>SUM(D46:D75)</f>
        <v>125002.00640500001</v>
      </c>
      <c r="E76" s="63">
        <f>SUM(E46:E75)</f>
        <v>121632.04274400002</v>
      </c>
      <c r="F76" s="69">
        <f>E76/E$44*100</f>
        <v>96.643082968452305</v>
      </c>
      <c r="G76" s="69">
        <f t="shared" si="11"/>
        <v>8463.3003730000491</v>
      </c>
      <c r="H76" s="69">
        <f>(G76/C76)*100</f>
        <v>7.4784787704496134</v>
      </c>
      <c r="I76" s="64"/>
      <c r="J76" s="63">
        <f>SUM(J46:J75)</f>
        <v>532349.3030040001</v>
      </c>
      <c r="K76" s="63">
        <f>SUM(K46:K75)</f>
        <v>571837.62710200006</v>
      </c>
      <c r="L76" s="69">
        <f>K76/K$44*100</f>
        <v>96.669108826724155</v>
      </c>
    </row>
    <row r="77" spans="1:12" ht="12" x14ac:dyDescent="0.25">
      <c r="A77" s="33"/>
      <c r="B77" s="33" t="s">
        <v>33</v>
      </c>
      <c r="C77" s="63">
        <f>C44-C76</f>
        <v>4913.7750520000263</v>
      </c>
      <c r="D77" s="63">
        <f t="shared" ref="D77:E77" si="15">D44-D76</f>
        <v>3367.3865399999922</v>
      </c>
      <c r="E77" s="63">
        <f t="shared" si="15"/>
        <v>4224.913602999979</v>
      </c>
      <c r="F77" s="69">
        <f>E77/E$44*100</f>
        <v>3.3569170315476855</v>
      </c>
      <c r="G77" s="69">
        <f>E77-C77</f>
        <v>-688.86144900004729</v>
      </c>
      <c r="H77" s="69">
        <f>(G77/C77)*100</f>
        <v>-14.018986252121246</v>
      </c>
      <c r="I77" s="64"/>
      <c r="J77" s="63">
        <f>J44-J76</f>
        <v>20886.422308999812</v>
      </c>
      <c r="K77" s="63">
        <f>K44-K76</f>
        <v>19703.594330999884</v>
      </c>
      <c r="L77" s="69">
        <f>K77/K$44*100</f>
        <v>3.3308911732758393</v>
      </c>
    </row>
  </sheetData>
  <mergeCells count="6">
    <mergeCell ref="C3:E3"/>
    <mergeCell ref="G3:H3"/>
    <mergeCell ref="J3:L3"/>
    <mergeCell ref="C42:E42"/>
    <mergeCell ref="G42:H42"/>
    <mergeCell ref="J42:L42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5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9"/>
  <sheetViews>
    <sheetView view="pageBreakPreview" zoomScaleNormal="100" zoomScaleSheetLayoutView="100" workbookViewId="0">
      <pane xSplit="2" ySplit="4" topLeftCell="C5" activePane="bottomRight" state="frozen"/>
      <selection activeCell="F34" sqref="F34"/>
      <selection pane="topRight" activeCell="F34" sqref="F34"/>
      <selection pane="bottomLeft" activeCell="F34" sqref="F34"/>
      <selection pane="bottomRight" activeCell="N20" sqref="N20"/>
    </sheetView>
  </sheetViews>
  <sheetFormatPr defaultColWidth="9.109375" defaultRowHeight="13.8" x14ac:dyDescent="0.3"/>
  <cols>
    <col min="1" max="1" width="1.44140625" style="21" customWidth="1"/>
    <col min="2" max="2" width="34.6640625" style="21" customWidth="1"/>
    <col min="3" max="4" width="8.6640625" style="21" customWidth="1"/>
    <col min="5" max="5" width="10.44140625" style="21" customWidth="1"/>
    <col min="6" max="6" width="9" style="21" customWidth="1"/>
    <col min="7" max="7" width="12.6640625" style="21" customWidth="1"/>
    <col min="8" max="8" width="8" style="21" customWidth="1"/>
    <col min="9" max="9" width="0.6640625" style="21" customWidth="1"/>
    <col min="10" max="10" width="9.88671875" style="21" customWidth="1"/>
    <col min="11" max="11" width="11.5546875" style="21" customWidth="1"/>
    <col min="12" max="12" width="9" style="21" customWidth="1"/>
    <col min="13" max="16384" width="9.109375" style="21"/>
  </cols>
  <sheetData>
    <row r="1" spans="1:12" x14ac:dyDescent="0.3">
      <c r="A1" s="92" t="s">
        <v>127</v>
      </c>
      <c r="B1" s="118"/>
      <c r="C1" s="119"/>
      <c r="D1" s="119"/>
      <c r="E1" s="119"/>
      <c r="F1" s="118"/>
      <c r="G1" s="118"/>
      <c r="H1" s="118"/>
      <c r="I1" s="118"/>
      <c r="J1" s="118"/>
      <c r="K1" s="119"/>
      <c r="L1" s="118"/>
    </row>
    <row r="2" spans="1:12" x14ac:dyDescent="0.3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s="22" customFormat="1" ht="13.2" x14ac:dyDescent="0.25">
      <c r="A3" s="29"/>
      <c r="B3" s="30"/>
      <c r="C3" s="153" t="s">
        <v>121</v>
      </c>
      <c r="D3" s="153"/>
      <c r="E3" s="153"/>
      <c r="F3" s="13"/>
      <c r="G3" s="154" t="s">
        <v>0</v>
      </c>
      <c r="H3" s="154"/>
      <c r="I3" s="14"/>
      <c r="J3" s="153" t="s">
        <v>121</v>
      </c>
      <c r="K3" s="153"/>
      <c r="L3" s="153"/>
    </row>
    <row r="4" spans="1:12" s="22" customFormat="1" ht="24" x14ac:dyDescent="0.25">
      <c r="A4" s="29"/>
      <c r="B4" s="28" t="s">
        <v>130</v>
      </c>
      <c r="C4" s="17" t="s">
        <v>179</v>
      </c>
      <c r="D4" s="17" t="s">
        <v>176</v>
      </c>
      <c r="E4" s="17" t="s">
        <v>180</v>
      </c>
      <c r="F4" s="18" t="s">
        <v>116</v>
      </c>
      <c r="G4" s="19" t="s">
        <v>129</v>
      </c>
      <c r="H4" s="20" t="s">
        <v>2</v>
      </c>
      <c r="I4" s="20"/>
      <c r="J4" s="17" t="s">
        <v>181</v>
      </c>
      <c r="K4" s="17" t="s">
        <v>182</v>
      </c>
      <c r="L4" s="18" t="s">
        <v>116</v>
      </c>
    </row>
    <row r="5" spans="1:12" s="22" customFormat="1" ht="15" customHeight="1" x14ac:dyDescent="0.25">
      <c r="A5" s="86" t="s">
        <v>34</v>
      </c>
      <c r="B5" s="81"/>
      <c r="C5" s="81">
        <v>128037.443455</v>
      </c>
      <c r="D5" s="81">
        <v>133499.36950999999</v>
      </c>
      <c r="E5" s="81">
        <v>126623.27501300001</v>
      </c>
      <c r="F5" s="85">
        <v>100</v>
      </c>
      <c r="G5" s="84">
        <f>E5-C5</f>
        <v>-1414.1684419999947</v>
      </c>
      <c r="H5" s="85">
        <f>(G5/C5)*100</f>
        <v>-1.10449600041961</v>
      </c>
      <c r="I5" s="82"/>
      <c r="J5" s="81">
        <v>605064.55928499997</v>
      </c>
      <c r="K5" s="81">
        <v>638482.13197700004</v>
      </c>
      <c r="L5" s="85">
        <v>100</v>
      </c>
    </row>
    <row r="6" spans="1:12" s="22" customFormat="1" ht="6" customHeight="1" x14ac:dyDescent="0.25">
      <c r="A6" s="120"/>
      <c r="B6" s="121"/>
      <c r="C6" s="111"/>
      <c r="D6" s="111"/>
      <c r="E6" s="111"/>
      <c r="F6" s="112"/>
      <c r="G6" s="113"/>
      <c r="H6" s="114"/>
      <c r="I6" s="114"/>
      <c r="J6" s="111"/>
      <c r="K6" s="111"/>
      <c r="L6" s="112"/>
    </row>
    <row r="7" spans="1:12" s="23" customFormat="1" ht="15" customHeight="1" x14ac:dyDescent="0.25">
      <c r="A7" s="34" t="s">
        <v>52</v>
      </c>
      <c r="B7" s="59"/>
      <c r="C7" s="59">
        <f>SUM(C8:C26)</f>
        <v>110383.64632099999</v>
      </c>
      <c r="D7" s="59">
        <f t="shared" ref="D7:E7" si="0">SUM(D8:D26)</f>
        <v>115756.00452499994</v>
      </c>
      <c r="E7" s="59">
        <f t="shared" si="0"/>
        <v>110012.16625099999</v>
      </c>
      <c r="F7" s="61">
        <f>E7/$E$5*100</f>
        <v>86.881472809564741</v>
      </c>
      <c r="G7" s="62">
        <f>E7-C7</f>
        <v>-371.48007000000507</v>
      </c>
      <c r="H7" s="62">
        <f>(G7/C7)*100</f>
        <v>-0.3365354220313817</v>
      </c>
      <c r="I7" s="59"/>
      <c r="J7" s="59">
        <f t="shared" ref="J7" si="1">SUM(J8:J26)</f>
        <v>513968.35537600017</v>
      </c>
      <c r="K7" s="59">
        <f t="shared" ref="K7" si="2">SUM(K8:K26)</f>
        <v>550512.82391299959</v>
      </c>
      <c r="L7" s="60">
        <f>K7/$K$5*100</f>
        <v>86.222119044802128</v>
      </c>
    </row>
    <row r="8" spans="1:12" s="22" customFormat="1" ht="15" customHeight="1" x14ac:dyDescent="0.25">
      <c r="A8" s="120"/>
      <c r="B8" s="39" t="s">
        <v>57</v>
      </c>
      <c r="C8" s="41">
        <v>50150.323391999991</v>
      </c>
      <c r="D8" s="41">
        <v>60207.684408999943</v>
      </c>
      <c r="E8" s="41">
        <v>53678.307873999998</v>
      </c>
      <c r="F8" s="55">
        <f>E8/$E$7*100</f>
        <v>48.793065079301698</v>
      </c>
      <c r="G8" s="56">
        <f>E8-C8</f>
        <v>3527.9844820000071</v>
      </c>
      <c r="H8" s="57">
        <f>(G8/C8)*100</f>
        <v>7.0348190068955638</v>
      </c>
      <c r="I8" s="57"/>
      <c r="J8" s="41">
        <v>228381.5246410002</v>
      </c>
      <c r="K8" s="41">
        <v>274066.87160999957</v>
      </c>
      <c r="L8" s="55">
        <f>K8/$K$7*100</f>
        <v>49.783921410214376</v>
      </c>
    </row>
    <row r="9" spans="1:12" s="22" customFormat="1" ht="15" customHeight="1" x14ac:dyDescent="0.25">
      <c r="A9" s="120"/>
      <c r="B9" s="39" t="s">
        <v>58</v>
      </c>
      <c r="C9" s="41">
        <v>11247.005846</v>
      </c>
      <c r="D9" s="41">
        <v>8503.4183479999974</v>
      </c>
      <c r="E9" s="41">
        <v>7996.1095970000006</v>
      </c>
      <c r="F9" s="55">
        <f t="shared" ref="F9:F25" si="3">E9/$E$7*100</f>
        <v>7.2683866425794674</v>
      </c>
      <c r="G9" s="56">
        <f t="shared" ref="G9:G25" si="4">E9-C9</f>
        <v>-3250.8962489999994</v>
      </c>
      <c r="H9" s="57">
        <f t="shared" ref="H9:H25" si="5">(G9/C9)*100</f>
        <v>-28.904548406153634</v>
      </c>
      <c r="I9" s="57"/>
      <c r="J9" s="41">
        <v>57072.604965000028</v>
      </c>
      <c r="K9" s="41">
        <v>43062.033969000033</v>
      </c>
      <c r="L9" s="55">
        <f t="shared" ref="L9:L25" si="6">K9/$K$7*100</f>
        <v>7.8221672772159341</v>
      </c>
    </row>
    <row r="10" spans="1:12" s="22" customFormat="1" ht="15" customHeight="1" x14ac:dyDescent="0.25">
      <c r="A10" s="120"/>
      <c r="B10" s="39" t="s">
        <v>166</v>
      </c>
      <c r="C10" s="41">
        <v>5495.8938309999976</v>
      </c>
      <c r="D10" s="41">
        <v>6468.2146700000003</v>
      </c>
      <c r="E10" s="41">
        <v>6394.5417969999962</v>
      </c>
      <c r="F10" s="55">
        <f t="shared" si="3"/>
        <v>5.8125769311827096</v>
      </c>
      <c r="G10" s="56">
        <f t="shared" si="4"/>
        <v>898.64796599999863</v>
      </c>
      <c r="H10" s="57">
        <f t="shared" si="5"/>
        <v>16.351261389568844</v>
      </c>
      <c r="I10" s="57"/>
      <c r="J10" s="41">
        <v>27531.833258999966</v>
      </c>
      <c r="K10" s="41">
        <v>31559.844959999991</v>
      </c>
      <c r="L10" s="55">
        <f t="shared" si="6"/>
        <v>5.7328083178290425</v>
      </c>
    </row>
    <row r="11" spans="1:12" s="22" customFormat="1" ht="27" customHeight="1" x14ac:dyDescent="0.25">
      <c r="A11" s="120"/>
      <c r="B11" s="40" t="s">
        <v>165</v>
      </c>
      <c r="C11" s="147">
        <v>6308.1958479999967</v>
      </c>
      <c r="D11" s="147">
        <v>5226.4229870000017</v>
      </c>
      <c r="E11" s="147">
        <v>5355.6562799999983</v>
      </c>
      <c r="F11" s="148">
        <f t="shared" si="3"/>
        <v>4.8682399979114273</v>
      </c>
      <c r="G11" s="149">
        <f t="shared" si="4"/>
        <v>-952.53956799999833</v>
      </c>
      <c r="H11" s="150">
        <f t="shared" si="5"/>
        <v>-15.100031624763197</v>
      </c>
      <c r="I11" s="150"/>
      <c r="J11" s="147">
        <v>30338.555658000005</v>
      </c>
      <c r="K11" s="147">
        <v>27644.547496999981</v>
      </c>
      <c r="L11" s="148">
        <f t="shared" si="6"/>
        <v>5.0215991882813604</v>
      </c>
    </row>
    <row r="12" spans="1:12" s="22" customFormat="1" ht="15" customHeight="1" x14ac:dyDescent="0.25">
      <c r="A12" s="120"/>
      <c r="B12" s="39" t="s">
        <v>60</v>
      </c>
      <c r="C12" s="41">
        <v>6016.542393000007</v>
      </c>
      <c r="D12" s="41">
        <v>5103.4579910000029</v>
      </c>
      <c r="E12" s="41">
        <v>5829.5104249999977</v>
      </c>
      <c r="F12" s="55">
        <f t="shared" si="3"/>
        <v>5.2989688537716697</v>
      </c>
      <c r="G12" s="56">
        <f t="shared" si="4"/>
        <v>-187.03196800000933</v>
      </c>
      <c r="H12" s="57">
        <f t="shared" si="5"/>
        <v>-3.1086287735230309</v>
      </c>
      <c r="I12" s="57"/>
      <c r="J12" s="41">
        <v>25984.247170999974</v>
      </c>
      <c r="K12" s="41">
        <v>26524.179114999984</v>
      </c>
      <c r="L12" s="55">
        <f t="shared" si="6"/>
        <v>4.8180856036137936</v>
      </c>
    </row>
    <row r="13" spans="1:12" s="22" customFormat="1" ht="15" customHeight="1" x14ac:dyDescent="0.25">
      <c r="A13" s="120"/>
      <c r="B13" s="39" t="s">
        <v>62</v>
      </c>
      <c r="C13" s="41">
        <v>5287.1344499999977</v>
      </c>
      <c r="D13" s="41">
        <v>5047.2160219999987</v>
      </c>
      <c r="E13" s="41">
        <v>5051.7530229999993</v>
      </c>
      <c r="F13" s="55">
        <f t="shared" si="3"/>
        <v>4.5919948630718643</v>
      </c>
      <c r="G13" s="56">
        <f t="shared" si="4"/>
        <v>-235.38142699999844</v>
      </c>
      <c r="H13" s="57">
        <f t="shared" si="5"/>
        <v>-4.4519659794162889</v>
      </c>
      <c r="I13" s="57"/>
      <c r="J13" s="41">
        <v>24045.162453000015</v>
      </c>
      <c r="K13" s="41">
        <v>24178.874350999988</v>
      </c>
      <c r="L13" s="55">
        <f t="shared" si="6"/>
        <v>4.3920637813917844</v>
      </c>
    </row>
    <row r="14" spans="1:12" s="22" customFormat="1" ht="15" customHeight="1" x14ac:dyDescent="0.25">
      <c r="A14" s="120"/>
      <c r="B14" s="39" t="s">
        <v>68</v>
      </c>
      <c r="C14" s="41">
        <v>3064.3473489999992</v>
      </c>
      <c r="D14" s="41">
        <v>3474.3745590000003</v>
      </c>
      <c r="E14" s="41">
        <v>3379.7761560000008</v>
      </c>
      <c r="F14" s="55">
        <f t="shared" si="3"/>
        <v>3.0721839876226227</v>
      </c>
      <c r="G14" s="56">
        <f t="shared" si="4"/>
        <v>315.4288070000016</v>
      </c>
      <c r="H14" s="57">
        <f t="shared" si="5"/>
        <v>10.293506938857201</v>
      </c>
      <c r="I14" s="57"/>
      <c r="J14" s="41">
        <v>14224.467284999993</v>
      </c>
      <c r="K14" s="41">
        <v>16487.378039999996</v>
      </c>
      <c r="L14" s="55">
        <f t="shared" si="6"/>
        <v>2.9949126203471659</v>
      </c>
    </row>
    <row r="15" spans="1:12" s="22" customFormat="1" ht="15" customHeight="1" x14ac:dyDescent="0.25">
      <c r="A15" s="120"/>
      <c r="B15" s="39" t="s">
        <v>61</v>
      </c>
      <c r="C15" s="41">
        <v>3013.3979449999993</v>
      </c>
      <c r="D15" s="41">
        <v>3231.1423920000002</v>
      </c>
      <c r="E15" s="41">
        <v>3437.1518039999983</v>
      </c>
      <c r="F15" s="55">
        <f t="shared" si="3"/>
        <v>3.1243378992809854</v>
      </c>
      <c r="G15" s="56">
        <f t="shared" si="4"/>
        <v>423.75385899999901</v>
      </c>
      <c r="H15" s="57">
        <f t="shared" si="5"/>
        <v>14.062326540811359</v>
      </c>
      <c r="I15" s="57"/>
      <c r="J15" s="41">
        <v>13547.754216000003</v>
      </c>
      <c r="K15" s="41">
        <v>15900.391575000014</v>
      </c>
      <c r="L15" s="55">
        <f t="shared" si="6"/>
        <v>2.8882872268045179</v>
      </c>
    </row>
    <row r="16" spans="1:12" s="22" customFormat="1" ht="15" customHeight="1" x14ac:dyDescent="0.25">
      <c r="A16" s="122"/>
      <c r="B16" s="39" t="s">
        <v>167</v>
      </c>
      <c r="C16" s="41">
        <v>2867.9552360000002</v>
      </c>
      <c r="D16" s="41">
        <v>2192.8733089999992</v>
      </c>
      <c r="E16" s="41">
        <v>2490.6226219999994</v>
      </c>
      <c r="F16" s="55">
        <f t="shared" si="3"/>
        <v>2.2639519853808534</v>
      </c>
      <c r="G16" s="56">
        <f t="shared" si="4"/>
        <v>-377.33261400000083</v>
      </c>
      <c r="H16" s="57">
        <f t="shared" si="5"/>
        <v>-13.156851587623622</v>
      </c>
      <c r="I16" s="57"/>
      <c r="J16" s="41">
        <v>15932.958151999994</v>
      </c>
      <c r="K16" s="41">
        <v>11240.273528999998</v>
      </c>
      <c r="L16" s="55">
        <f t="shared" si="6"/>
        <v>2.0417823238167392</v>
      </c>
    </row>
    <row r="17" spans="1:12" s="22" customFormat="1" ht="15" customHeight="1" x14ac:dyDescent="0.25">
      <c r="A17" s="122"/>
      <c r="B17" s="39" t="s">
        <v>66</v>
      </c>
      <c r="C17" s="41">
        <v>2195.1251770000003</v>
      </c>
      <c r="D17" s="41">
        <v>1979.697365000002</v>
      </c>
      <c r="E17" s="41">
        <v>2050.2051179999999</v>
      </c>
      <c r="F17" s="55">
        <f t="shared" si="3"/>
        <v>1.8636167142844204</v>
      </c>
      <c r="G17" s="56">
        <f t="shared" si="4"/>
        <v>-144.92005900000049</v>
      </c>
      <c r="H17" s="57">
        <f t="shared" si="5"/>
        <v>-6.6019040972441312</v>
      </c>
      <c r="I17" s="57"/>
      <c r="J17" s="41">
        <v>9941.5439600000082</v>
      </c>
      <c r="K17" s="41">
        <v>10453.608367999999</v>
      </c>
      <c r="L17" s="55">
        <f t="shared" si="6"/>
        <v>1.8988855325288549</v>
      </c>
    </row>
    <row r="18" spans="1:12" s="22" customFormat="1" ht="15" customHeight="1" x14ac:dyDescent="0.25">
      <c r="A18" s="120"/>
      <c r="B18" s="39" t="s">
        <v>59</v>
      </c>
      <c r="C18" s="41">
        <v>1522.387528</v>
      </c>
      <c r="D18" s="41">
        <v>2000.0757360000002</v>
      </c>
      <c r="E18" s="41">
        <v>1555.4251400000003</v>
      </c>
      <c r="F18" s="55">
        <f t="shared" si="3"/>
        <v>1.4138664776868366</v>
      </c>
      <c r="G18" s="56">
        <f t="shared" si="4"/>
        <v>33.037612000000308</v>
      </c>
      <c r="H18" s="57">
        <f t="shared" si="5"/>
        <v>2.1701184089049046</v>
      </c>
      <c r="I18" s="57"/>
      <c r="J18" s="41">
        <v>7981.0957050000015</v>
      </c>
      <c r="K18" s="41">
        <v>7889.0986260000018</v>
      </c>
      <c r="L18" s="55">
        <f t="shared" si="6"/>
        <v>1.4330453866496591</v>
      </c>
    </row>
    <row r="19" spans="1:12" s="22" customFormat="1" ht="15" customHeight="1" x14ac:dyDescent="0.25">
      <c r="A19" s="120"/>
      <c r="B19" s="39" t="s">
        <v>64</v>
      </c>
      <c r="C19" s="41">
        <v>1538.7958539999997</v>
      </c>
      <c r="D19" s="41">
        <v>1408.0707059999993</v>
      </c>
      <c r="E19" s="41">
        <v>1525.7426090000006</v>
      </c>
      <c r="F19" s="55">
        <f t="shared" si="3"/>
        <v>1.3868853427710155</v>
      </c>
      <c r="G19" s="56">
        <f t="shared" si="4"/>
        <v>-13.053244999999151</v>
      </c>
      <c r="H19" s="57">
        <f t="shared" si="5"/>
        <v>-0.84827659017069035</v>
      </c>
      <c r="I19" s="57"/>
      <c r="J19" s="41">
        <v>7005.7066989999985</v>
      </c>
      <c r="K19" s="41">
        <v>7047.2435820000019</v>
      </c>
      <c r="L19" s="55">
        <f t="shared" si="6"/>
        <v>1.2801234187259758</v>
      </c>
    </row>
    <row r="20" spans="1:12" s="22" customFormat="1" ht="15" customHeight="1" x14ac:dyDescent="0.25">
      <c r="A20" s="120"/>
      <c r="B20" s="39" t="s">
        <v>168</v>
      </c>
      <c r="C20" s="41">
        <v>1610.9009119999994</v>
      </c>
      <c r="D20" s="41">
        <v>1303.4135110000013</v>
      </c>
      <c r="E20" s="41">
        <v>1437.4593799999989</v>
      </c>
      <c r="F20" s="55">
        <f t="shared" si="3"/>
        <v>1.3066367375407741</v>
      </c>
      <c r="G20" s="56">
        <f t="shared" si="4"/>
        <v>-173.44153200000051</v>
      </c>
      <c r="H20" s="57">
        <f t="shared" si="5"/>
        <v>-10.766741188610151</v>
      </c>
      <c r="I20" s="57"/>
      <c r="J20" s="41">
        <v>7036.8674199999996</v>
      </c>
      <c r="K20" s="41">
        <v>6730.7900719999952</v>
      </c>
      <c r="L20" s="55">
        <f t="shared" si="6"/>
        <v>1.222640014842542</v>
      </c>
    </row>
    <row r="21" spans="1:12" s="22" customFormat="1" ht="15" customHeight="1" x14ac:dyDescent="0.25">
      <c r="A21" s="120"/>
      <c r="B21" s="39" t="s">
        <v>69</v>
      </c>
      <c r="C21" s="41">
        <v>1323.3108760000009</v>
      </c>
      <c r="D21" s="41">
        <v>1129.4384960000004</v>
      </c>
      <c r="E21" s="41">
        <v>1274.7202810000003</v>
      </c>
      <c r="F21" s="55">
        <f t="shared" si="3"/>
        <v>1.1587084632909075</v>
      </c>
      <c r="G21" s="56">
        <f t="shared" si="4"/>
        <v>-48.590595000000576</v>
      </c>
      <c r="H21" s="57">
        <f t="shared" si="5"/>
        <v>-3.6718956884021368</v>
      </c>
      <c r="I21" s="57"/>
      <c r="J21" s="41">
        <v>6378.6530229999989</v>
      </c>
      <c r="K21" s="41">
        <v>6098.6357809999954</v>
      </c>
      <c r="L21" s="55">
        <f t="shared" si="6"/>
        <v>1.1078099394036631</v>
      </c>
    </row>
    <row r="22" spans="1:12" s="22" customFormat="1" ht="15" customHeight="1" x14ac:dyDescent="0.25">
      <c r="A22" s="120"/>
      <c r="B22" s="39" t="s">
        <v>67</v>
      </c>
      <c r="C22" s="41">
        <v>1122.9224320000005</v>
      </c>
      <c r="D22" s="41">
        <v>1136.3671800000002</v>
      </c>
      <c r="E22" s="41">
        <v>1254.5512150000002</v>
      </c>
      <c r="F22" s="55">
        <f t="shared" si="3"/>
        <v>1.1403749764709288</v>
      </c>
      <c r="G22" s="56">
        <f t="shared" si="4"/>
        <v>131.62878299999966</v>
      </c>
      <c r="H22" s="57">
        <f t="shared" si="5"/>
        <v>11.721983571524163</v>
      </c>
      <c r="I22" s="57"/>
      <c r="J22" s="41">
        <v>5195.8368279999986</v>
      </c>
      <c r="K22" s="41">
        <v>5628.3391779999965</v>
      </c>
      <c r="L22" s="55">
        <f t="shared" si="6"/>
        <v>1.0223811205694042</v>
      </c>
    </row>
    <row r="23" spans="1:12" s="22" customFormat="1" ht="15" customHeight="1" x14ac:dyDescent="0.25">
      <c r="A23" s="120"/>
      <c r="B23" s="39" t="s">
        <v>65</v>
      </c>
      <c r="C23" s="41">
        <v>1286.099044</v>
      </c>
      <c r="D23" s="41">
        <v>1170.4328760000005</v>
      </c>
      <c r="E23" s="41">
        <v>1006.8964750000004</v>
      </c>
      <c r="F23" s="55">
        <f t="shared" si="3"/>
        <v>0.91525920206197919</v>
      </c>
      <c r="G23" s="56">
        <f t="shared" si="4"/>
        <v>-279.2025689999997</v>
      </c>
      <c r="H23" s="57">
        <f t="shared" si="5"/>
        <v>-21.709258731087253</v>
      </c>
      <c r="I23" s="57"/>
      <c r="J23" s="41">
        <v>6068.6710010000024</v>
      </c>
      <c r="K23" s="41">
        <v>5416.6218900000058</v>
      </c>
      <c r="L23" s="55">
        <f t="shared" si="6"/>
        <v>0.98392292689916028</v>
      </c>
    </row>
    <row r="24" spans="1:12" s="22" customFormat="1" ht="15" customHeight="1" x14ac:dyDescent="0.25">
      <c r="A24" s="120"/>
      <c r="B24" s="39" t="s">
        <v>70</v>
      </c>
      <c r="C24" s="41">
        <v>878.76344799999993</v>
      </c>
      <c r="D24" s="41">
        <v>958.60688799999991</v>
      </c>
      <c r="E24" s="41">
        <v>917.29528800000003</v>
      </c>
      <c r="F24" s="55">
        <f t="shared" si="3"/>
        <v>0.83381258569814043</v>
      </c>
      <c r="G24" s="56">
        <f t="shared" si="4"/>
        <v>38.531840000000102</v>
      </c>
      <c r="H24" s="57">
        <f t="shared" si="5"/>
        <v>4.3847795544632282</v>
      </c>
      <c r="I24" s="57"/>
      <c r="J24" s="41">
        <v>3711.5495970000006</v>
      </c>
      <c r="K24" s="41">
        <v>4240.7256230000003</v>
      </c>
      <c r="L24" s="55">
        <f t="shared" si="6"/>
        <v>0.77032276793431864</v>
      </c>
    </row>
    <row r="25" spans="1:12" s="22" customFormat="1" ht="15" customHeight="1" x14ac:dyDescent="0.25">
      <c r="A25" s="120"/>
      <c r="B25" s="39" t="s">
        <v>71</v>
      </c>
      <c r="C25" s="41">
        <v>250.60203200000001</v>
      </c>
      <c r="D25" s="41">
        <v>233.98440300000004</v>
      </c>
      <c r="E25" s="41">
        <v>210.54762299999996</v>
      </c>
      <c r="F25" s="55">
        <f t="shared" si="3"/>
        <v>0.19138576229798232</v>
      </c>
      <c r="G25" s="56">
        <f t="shared" si="4"/>
        <v>-40.054409000000049</v>
      </c>
      <c r="H25" s="57">
        <f t="shared" si="5"/>
        <v>-15.983273830756506</v>
      </c>
      <c r="I25" s="57"/>
      <c r="J25" s="41">
        <v>1271.7376879999997</v>
      </c>
      <c r="K25" s="41">
        <v>1202.9020289999999</v>
      </c>
      <c r="L25" s="55">
        <f t="shared" si="6"/>
        <v>0.21850572352699649</v>
      </c>
    </row>
    <row r="26" spans="1:12" s="76" customFormat="1" ht="15" customHeight="1" x14ac:dyDescent="0.25">
      <c r="A26" s="120"/>
      <c r="B26" s="39" t="s">
        <v>63</v>
      </c>
      <c r="C26" s="41">
        <v>5203.9427279999973</v>
      </c>
      <c r="D26" s="41">
        <v>4981.1126769999992</v>
      </c>
      <c r="E26" s="41">
        <v>5165.8935440000041</v>
      </c>
      <c r="F26" s="55">
        <f>E26/$E$7*100</f>
        <v>4.6957474977937244</v>
      </c>
      <c r="G26" s="56">
        <f>E26-C26</f>
        <v>-38.049183999993147</v>
      </c>
      <c r="H26" s="57">
        <f>(G26/C26)*100</f>
        <v>-0.73116069850784815</v>
      </c>
      <c r="I26" s="57"/>
      <c r="J26" s="41">
        <v>22317.585654999992</v>
      </c>
      <c r="K26" s="41">
        <v>25140.464117999931</v>
      </c>
      <c r="L26" s="55">
        <f>K26/$K$7*100</f>
        <v>4.566735419404691</v>
      </c>
    </row>
    <row r="27" spans="1:12" s="22" customFormat="1" ht="6" customHeight="1" x14ac:dyDescent="0.25">
      <c r="A27" s="120"/>
      <c r="B27" s="39"/>
      <c r="C27" s="141"/>
      <c r="D27" s="141"/>
      <c r="E27" s="141"/>
      <c r="F27" s="55"/>
      <c r="G27" s="56"/>
      <c r="H27" s="57"/>
      <c r="I27" s="57"/>
      <c r="J27" s="141"/>
      <c r="K27" s="141"/>
      <c r="L27" s="55"/>
    </row>
    <row r="28" spans="1:12" s="23" customFormat="1" ht="15" customHeight="1" x14ac:dyDescent="0.25">
      <c r="A28" s="58" t="s">
        <v>53</v>
      </c>
      <c r="B28" s="59"/>
      <c r="C28" s="59">
        <f>SUM(C29:C35)</f>
        <v>9062.4418019999976</v>
      </c>
      <c r="D28" s="59">
        <f t="shared" ref="D28:E28" si="7">SUM(D29:D35)</f>
        <v>8470.0340230000002</v>
      </c>
      <c r="E28" s="59">
        <f t="shared" si="7"/>
        <v>9811.1337550000026</v>
      </c>
      <c r="F28" s="60">
        <f>E28/$E$5*100</f>
        <v>7.7482862088290831</v>
      </c>
      <c r="G28" s="61">
        <f>E28-C28</f>
        <v>748.69195300000501</v>
      </c>
      <c r="H28" s="62">
        <f>(G28/C28)*100</f>
        <v>8.2614815008773412</v>
      </c>
      <c r="I28" s="62"/>
      <c r="J28" s="59">
        <f>SUM(J29:J35)</f>
        <v>40045.627162999997</v>
      </c>
      <c r="K28" s="59">
        <f t="shared" ref="K28" si="8">SUM(K29:K35)</f>
        <v>44236.150064999994</v>
      </c>
      <c r="L28" s="60">
        <f>K28/$K$5*100</f>
        <v>6.9283301520164553</v>
      </c>
    </row>
    <row r="29" spans="1:12" s="74" customFormat="1" ht="15" customHeight="1" x14ac:dyDescent="0.25">
      <c r="A29" s="123"/>
      <c r="B29" s="40" t="s">
        <v>169</v>
      </c>
      <c r="C29" s="41">
        <v>6802.5357559999975</v>
      </c>
      <c r="D29" s="41">
        <v>6306.5986150000017</v>
      </c>
      <c r="E29" s="41">
        <v>7367.5871380000008</v>
      </c>
      <c r="F29" s="75">
        <f>E29/$E$28*100</f>
        <v>75.094146323765003</v>
      </c>
      <c r="G29" s="124">
        <f>E29-C29</f>
        <v>565.05138200000329</v>
      </c>
      <c r="H29" s="125">
        <f>(G29/C29)*100</f>
        <v>8.3064816160887442</v>
      </c>
      <c r="I29" s="125"/>
      <c r="J29" s="41">
        <v>29555.008667999991</v>
      </c>
      <c r="K29" s="41">
        <v>32478.823142999991</v>
      </c>
      <c r="L29" s="75">
        <f>K29/$K$28*100</f>
        <v>73.421450771091173</v>
      </c>
    </row>
    <row r="30" spans="1:12" s="22" customFormat="1" ht="15" customHeight="1" x14ac:dyDescent="0.25">
      <c r="A30" s="120"/>
      <c r="B30" s="39" t="s">
        <v>72</v>
      </c>
      <c r="C30" s="41">
        <v>392.25634199999985</v>
      </c>
      <c r="D30" s="41">
        <v>331.75392999999997</v>
      </c>
      <c r="E30" s="41">
        <v>312.63216</v>
      </c>
      <c r="F30" s="55">
        <f t="shared" ref="F30:F34" si="9">E30/$E$28*100</f>
        <v>3.1865039026776563</v>
      </c>
      <c r="G30" s="56">
        <f t="shared" ref="G30:G35" si="10">E30-C30</f>
        <v>-79.624181999999848</v>
      </c>
      <c r="H30" s="57">
        <f t="shared" ref="H30:H35" si="11">(G30/C30)*100</f>
        <v>-20.299017115700295</v>
      </c>
      <c r="I30" s="57"/>
      <c r="J30" s="41">
        <v>1868.0691210000002</v>
      </c>
      <c r="K30" s="41">
        <v>2020.773704</v>
      </c>
      <c r="L30" s="55">
        <f t="shared" ref="L30:L35" si="12">K30/$K$28*100</f>
        <v>4.5681500334696912</v>
      </c>
    </row>
    <row r="31" spans="1:12" s="22" customFormat="1" ht="15" customHeight="1" x14ac:dyDescent="0.25">
      <c r="A31" s="120"/>
      <c r="B31" s="39" t="s">
        <v>74</v>
      </c>
      <c r="C31" s="41">
        <v>292.37429499999996</v>
      </c>
      <c r="D31" s="41">
        <v>300.78250300000008</v>
      </c>
      <c r="E31" s="41">
        <v>400.14539900000011</v>
      </c>
      <c r="F31" s="55">
        <f t="shared" si="9"/>
        <v>4.0784827624643878</v>
      </c>
      <c r="G31" s="56">
        <f t="shared" si="10"/>
        <v>107.77110400000015</v>
      </c>
      <c r="H31" s="57">
        <f t="shared" si="11"/>
        <v>36.860663144138634</v>
      </c>
      <c r="I31" s="57"/>
      <c r="J31" s="41">
        <v>1470.963847</v>
      </c>
      <c r="K31" s="41">
        <v>1682.8567749999997</v>
      </c>
      <c r="L31" s="55">
        <f t="shared" si="12"/>
        <v>3.804256863509218</v>
      </c>
    </row>
    <row r="32" spans="1:12" s="22" customFormat="1" ht="15" customHeight="1" x14ac:dyDescent="0.25">
      <c r="A32" s="120"/>
      <c r="B32" s="39" t="s">
        <v>75</v>
      </c>
      <c r="C32" s="41">
        <v>321.24527499999999</v>
      </c>
      <c r="D32" s="41">
        <v>238.200108</v>
      </c>
      <c r="E32" s="41">
        <v>300.1054870000001</v>
      </c>
      <c r="F32" s="55">
        <f t="shared" si="9"/>
        <v>3.0588257636081937</v>
      </c>
      <c r="G32" s="56">
        <f t="shared" si="10"/>
        <v>-21.139787999999896</v>
      </c>
      <c r="H32" s="57">
        <f t="shared" si="11"/>
        <v>-6.5805755430955042</v>
      </c>
      <c r="I32" s="57"/>
      <c r="J32" s="41">
        <v>1307.2325709999998</v>
      </c>
      <c r="K32" s="41">
        <v>1179.7490660000003</v>
      </c>
      <c r="L32" s="55">
        <f t="shared" si="12"/>
        <v>2.6669343156366301</v>
      </c>
    </row>
    <row r="33" spans="1:12" s="22" customFormat="1" ht="15" customHeight="1" x14ac:dyDescent="0.25">
      <c r="A33" s="120"/>
      <c r="B33" s="39" t="s">
        <v>73</v>
      </c>
      <c r="C33" s="41">
        <v>194.524294</v>
      </c>
      <c r="D33" s="41">
        <v>225.57417199999998</v>
      </c>
      <c r="E33" s="41">
        <v>263.35688900000008</v>
      </c>
      <c r="F33" s="55">
        <f t="shared" si="9"/>
        <v>2.6842656065695438</v>
      </c>
      <c r="G33" s="56">
        <f t="shared" si="10"/>
        <v>68.832595000000083</v>
      </c>
      <c r="H33" s="57">
        <f t="shared" si="11"/>
        <v>35.38508922695285</v>
      </c>
      <c r="I33" s="57"/>
      <c r="J33" s="41">
        <v>1003.8031389999999</v>
      </c>
      <c r="K33" s="41">
        <v>1082.2081179999996</v>
      </c>
      <c r="L33" s="55">
        <f t="shared" si="12"/>
        <v>2.4464337796345696</v>
      </c>
    </row>
    <row r="34" spans="1:12" s="22" customFormat="1" ht="15" customHeight="1" x14ac:dyDescent="0.25">
      <c r="A34" s="120"/>
      <c r="B34" s="39" t="s">
        <v>76</v>
      </c>
      <c r="C34" s="41">
        <v>41.058653</v>
      </c>
      <c r="D34" s="41">
        <v>32.524324</v>
      </c>
      <c r="E34" s="41">
        <v>50.354419000000007</v>
      </c>
      <c r="F34" s="55">
        <f t="shared" si="9"/>
        <v>0.51323751421020136</v>
      </c>
      <c r="G34" s="56">
        <f t="shared" si="10"/>
        <v>9.2957660000000075</v>
      </c>
      <c r="H34" s="57">
        <f t="shared" si="11"/>
        <v>22.640211796524369</v>
      </c>
      <c r="I34" s="57"/>
      <c r="J34" s="41">
        <v>211.46922599999999</v>
      </c>
      <c r="K34" s="41">
        <v>183.52712000000008</v>
      </c>
      <c r="L34" s="55">
        <f t="shared" si="12"/>
        <v>0.4148804082867244</v>
      </c>
    </row>
    <row r="35" spans="1:12" s="76" customFormat="1" ht="15" customHeight="1" x14ac:dyDescent="0.25">
      <c r="A35" s="120"/>
      <c r="B35" s="39" t="s">
        <v>134</v>
      </c>
      <c r="C35" s="41">
        <v>1018.4471870000002</v>
      </c>
      <c r="D35" s="41">
        <v>1034.6003709999995</v>
      </c>
      <c r="E35" s="41">
        <v>1116.9522630000001</v>
      </c>
      <c r="F35" s="55">
        <f>E35/$E$28*100</f>
        <v>11.38453812670501</v>
      </c>
      <c r="G35" s="56">
        <f t="shared" si="10"/>
        <v>98.505075999999917</v>
      </c>
      <c r="H35" s="57">
        <f t="shared" si="11"/>
        <v>9.6720848422354084</v>
      </c>
      <c r="I35" s="57"/>
      <c r="J35" s="41">
        <v>4629.0805909999999</v>
      </c>
      <c r="K35" s="41">
        <v>5608.2121390000057</v>
      </c>
      <c r="L35" s="55">
        <f t="shared" si="12"/>
        <v>12.677893828371989</v>
      </c>
    </row>
    <row r="36" spans="1:12" s="22" customFormat="1" ht="6" customHeight="1" x14ac:dyDescent="0.25">
      <c r="A36" s="120"/>
      <c r="B36" s="39"/>
      <c r="C36" s="54"/>
      <c r="D36" s="54"/>
      <c r="E36" s="54"/>
      <c r="F36" s="55"/>
      <c r="G36" s="56"/>
      <c r="H36" s="57"/>
      <c r="I36" s="57"/>
      <c r="J36" s="106"/>
      <c r="K36" s="106"/>
      <c r="L36" s="55"/>
    </row>
    <row r="37" spans="1:12" s="23" customFormat="1" ht="15" customHeight="1" x14ac:dyDescent="0.25">
      <c r="A37" s="58" t="s">
        <v>54</v>
      </c>
      <c r="B37" s="59"/>
      <c r="C37" s="59">
        <f>SUM(C38:C44)</f>
        <v>7672.5622609999991</v>
      </c>
      <c r="D37" s="59">
        <f t="shared" ref="D37:E37" si="13">SUM(D38:D44)</f>
        <v>8118.5640239999993</v>
      </c>
      <c r="E37" s="59">
        <f t="shared" si="13"/>
        <v>5864.1187310000014</v>
      </c>
      <c r="F37" s="60">
        <f>E37/$E$5*100</f>
        <v>4.6311538936249681</v>
      </c>
      <c r="G37" s="61">
        <f>E37-C37</f>
        <v>-1808.4435299999977</v>
      </c>
      <c r="H37" s="62">
        <f>(G37/C37)*100</f>
        <v>-23.570268555426427</v>
      </c>
      <c r="I37" s="62"/>
      <c r="J37" s="59">
        <f>SUM(J38:J44)</f>
        <v>46857.841291000012</v>
      </c>
      <c r="K37" s="59">
        <f>SUM(K38:K44)</f>
        <v>38470.798700000014</v>
      </c>
      <c r="L37" s="60">
        <f>K37/$K$5*100</f>
        <v>6.0253524371745213</v>
      </c>
    </row>
    <row r="38" spans="1:12" s="22" customFormat="1" ht="15" customHeight="1" x14ac:dyDescent="0.25">
      <c r="A38" s="120"/>
      <c r="B38" s="39" t="s">
        <v>79</v>
      </c>
      <c r="C38" s="41">
        <v>4128.1170959999999</v>
      </c>
      <c r="D38" s="41">
        <v>4569.9921209999993</v>
      </c>
      <c r="E38" s="41">
        <v>2388.0850660000001</v>
      </c>
      <c r="F38" s="55">
        <f>E38/$E$37*100</f>
        <v>40.723682032146755</v>
      </c>
      <c r="G38" s="56">
        <f>E38-C38</f>
        <v>-1740.0320299999998</v>
      </c>
      <c r="H38" s="57">
        <f>(G38/C38)*100</f>
        <v>-42.150743051499909</v>
      </c>
      <c r="I38" s="57"/>
      <c r="J38" s="41">
        <v>26920.249024000004</v>
      </c>
      <c r="K38" s="41">
        <v>22441.532018000005</v>
      </c>
      <c r="L38" s="55">
        <f>K38/$K$37*100</f>
        <v>58.333938406118911</v>
      </c>
    </row>
    <row r="39" spans="1:12" s="22" customFormat="1" ht="15" customHeight="1" x14ac:dyDescent="0.25">
      <c r="A39" s="120"/>
      <c r="B39" s="39" t="s">
        <v>77</v>
      </c>
      <c r="C39" s="41">
        <v>2527.0380559999999</v>
      </c>
      <c r="D39" s="41">
        <v>2308.8865700000001</v>
      </c>
      <c r="E39" s="41">
        <v>1796.560414</v>
      </c>
      <c r="F39" s="55">
        <f t="shared" ref="F39:F44" si="14">E39/$E$37*100</f>
        <v>30.63649452564264</v>
      </c>
      <c r="G39" s="56">
        <f t="shared" ref="G39:G44" si="15">E39-C39</f>
        <v>-730.47764199999983</v>
      </c>
      <c r="H39" s="57">
        <f t="shared" ref="H39:H44" si="16">(G39/C39)*100</f>
        <v>-28.906475716327712</v>
      </c>
      <c r="I39" s="57"/>
      <c r="J39" s="41">
        <v>13413.186635000002</v>
      </c>
      <c r="K39" s="41">
        <v>8917.0964690000001</v>
      </c>
      <c r="L39" s="55">
        <f t="shared" ref="L39:L44" si="17">K39/$K$37*100</f>
        <v>23.178870130918277</v>
      </c>
    </row>
    <row r="40" spans="1:12" s="22" customFormat="1" ht="15" customHeight="1" x14ac:dyDescent="0.25">
      <c r="A40" s="120"/>
      <c r="B40" s="39" t="s">
        <v>133</v>
      </c>
      <c r="C40" s="41">
        <v>666.78941899999973</v>
      </c>
      <c r="D40" s="41">
        <v>712.52659100000005</v>
      </c>
      <c r="E40" s="41">
        <v>754.28241700000001</v>
      </c>
      <c r="F40" s="55">
        <f t="shared" si="14"/>
        <v>12.862673005111086</v>
      </c>
      <c r="G40" s="56">
        <f t="shared" si="15"/>
        <v>87.492998000000284</v>
      </c>
      <c r="H40" s="57">
        <f t="shared" si="16"/>
        <v>13.121533651691061</v>
      </c>
      <c r="I40" s="57"/>
      <c r="J40" s="41">
        <v>3693.6782990000011</v>
      </c>
      <c r="K40" s="41">
        <v>3294.3699540000002</v>
      </c>
      <c r="L40" s="55">
        <f t="shared" si="17"/>
        <v>8.5633001271689206</v>
      </c>
    </row>
    <row r="41" spans="1:12" s="22" customFormat="1" ht="15" customHeight="1" x14ac:dyDescent="0.25">
      <c r="A41" s="120"/>
      <c r="B41" s="39" t="s">
        <v>170</v>
      </c>
      <c r="C41" s="41">
        <v>20.420314000000001</v>
      </c>
      <c r="D41" s="41">
        <v>272.17256900000001</v>
      </c>
      <c r="E41" s="41">
        <v>649.63079600000003</v>
      </c>
      <c r="F41" s="55">
        <f t="shared" si="14"/>
        <v>11.078063487456353</v>
      </c>
      <c r="G41" s="56">
        <f t="shared" si="15"/>
        <v>629.21048200000007</v>
      </c>
      <c r="H41" s="57">
        <f t="shared" si="16"/>
        <v>3081.2968008229454</v>
      </c>
      <c r="I41" s="57"/>
      <c r="J41" s="41">
        <v>1039.8213389999999</v>
      </c>
      <c r="K41" s="41">
        <v>2370.5075550000001</v>
      </c>
      <c r="L41" s="55">
        <f t="shared" si="17"/>
        <v>6.1618360811417183</v>
      </c>
    </row>
    <row r="42" spans="1:12" s="22" customFormat="1" ht="15" customHeight="1" x14ac:dyDescent="0.25">
      <c r="A42" s="120"/>
      <c r="B42" s="39" t="s">
        <v>80</v>
      </c>
      <c r="C42" s="41">
        <v>189.124606</v>
      </c>
      <c r="D42" s="41">
        <v>151.73139999999998</v>
      </c>
      <c r="E42" s="41">
        <v>147.41324100000003</v>
      </c>
      <c r="F42" s="55">
        <f t="shared" si="14"/>
        <v>2.5138174679294365</v>
      </c>
      <c r="G42" s="56">
        <f t="shared" si="15"/>
        <v>-41.711364999999972</v>
      </c>
      <c r="H42" s="57">
        <f t="shared" si="16"/>
        <v>-22.054964651188737</v>
      </c>
      <c r="I42" s="57"/>
      <c r="J42" s="41">
        <v>994.058314</v>
      </c>
      <c r="K42" s="41">
        <v>911.24594800000011</v>
      </c>
      <c r="L42" s="55">
        <f t="shared" si="17"/>
        <v>2.3686691693250439</v>
      </c>
    </row>
    <row r="43" spans="1:12" s="22" customFormat="1" ht="15" customHeight="1" x14ac:dyDescent="0.25">
      <c r="A43" s="120"/>
      <c r="B43" s="39" t="s">
        <v>135</v>
      </c>
      <c r="C43" s="41">
        <v>138.04243400000004</v>
      </c>
      <c r="D43" s="41">
        <v>102.28086999999995</v>
      </c>
      <c r="E43" s="41">
        <v>127.00464800000007</v>
      </c>
      <c r="F43" s="55">
        <f t="shared" si="14"/>
        <v>2.1657925738884574</v>
      </c>
      <c r="G43" s="56">
        <f t="shared" si="15"/>
        <v>-11.037785999999969</v>
      </c>
      <c r="H43" s="57">
        <f t="shared" si="16"/>
        <v>-7.9959369595004128</v>
      </c>
      <c r="I43" s="57"/>
      <c r="J43" s="41">
        <v>727.56570199999999</v>
      </c>
      <c r="K43" s="41">
        <v>532.05128499999978</v>
      </c>
      <c r="L43" s="55">
        <f t="shared" si="17"/>
        <v>1.3830003612584201</v>
      </c>
    </row>
    <row r="44" spans="1:12" s="76" customFormat="1" ht="15" customHeight="1" x14ac:dyDescent="0.25">
      <c r="A44" s="120"/>
      <c r="B44" s="39" t="s">
        <v>78</v>
      </c>
      <c r="C44" s="41">
        <v>3.0303360000000001</v>
      </c>
      <c r="D44" s="41">
        <v>0.97390299999999996</v>
      </c>
      <c r="E44" s="41">
        <v>1.1421489999999999</v>
      </c>
      <c r="F44" s="55">
        <f t="shared" si="14"/>
        <v>1.9476907825248458E-2</v>
      </c>
      <c r="G44" s="56">
        <f t="shared" si="15"/>
        <v>-1.8881870000000003</v>
      </c>
      <c r="H44" s="57">
        <f t="shared" si="16"/>
        <v>-62.30949307271537</v>
      </c>
      <c r="I44" s="57"/>
      <c r="J44" s="41">
        <v>69.281977999999995</v>
      </c>
      <c r="K44" s="41">
        <v>3.9954710000000007</v>
      </c>
      <c r="L44" s="55">
        <f t="shared" si="17"/>
        <v>1.0385724068681733E-2</v>
      </c>
    </row>
    <row r="45" spans="1:12" s="22" customFormat="1" ht="6" customHeight="1" x14ac:dyDescent="0.25">
      <c r="A45" s="120"/>
      <c r="B45" s="39"/>
      <c r="C45" s="54"/>
      <c r="D45" s="54"/>
      <c r="E45" s="54"/>
      <c r="F45" s="55"/>
      <c r="G45" s="56"/>
      <c r="H45" s="57"/>
      <c r="I45" s="57"/>
      <c r="J45" s="54"/>
      <c r="K45" s="54"/>
      <c r="L45" s="55"/>
    </row>
    <row r="46" spans="1:12" s="23" customFormat="1" ht="15" customHeight="1" x14ac:dyDescent="0.25">
      <c r="A46" s="58" t="s">
        <v>55</v>
      </c>
      <c r="B46" s="59"/>
      <c r="C46" s="133">
        <v>918.79307099999994</v>
      </c>
      <c r="D46" s="133">
        <v>1154.7669379999993</v>
      </c>
      <c r="E46" s="133">
        <v>935.85627599999964</v>
      </c>
      <c r="F46" s="60">
        <f>E46/$E$5*100</f>
        <v>0.73908708798119327</v>
      </c>
      <c r="G46" s="61">
        <f>E46-C46</f>
        <v>17.063204999999698</v>
      </c>
      <c r="H46" s="62">
        <f>(G46/C46)*100</f>
        <v>1.8571325294637206</v>
      </c>
      <c r="I46" s="62"/>
      <c r="J46" s="133">
        <v>4192.7354550000018</v>
      </c>
      <c r="K46" s="133">
        <v>5262.3592990000016</v>
      </c>
      <c r="L46" s="60">
        <f>K46/$K$5*100</f>
        <v>0.82419836600682927</v>
      </c>
    </row>
    <row r="47" spans="1:12" x14ac:dyDescent="0.3">
      <c r="C47" s="31"/>
      <c r="D47" s="31"/>
      <c r="E47" s="31"/>
    </row>
    <row r="48" spans="1:12" x14ac:dyDescent="0.3">
      <c r="C48" s="31"/>
      <c r="D48" s="31"/>
      <c r="E48" s="31"/>
      <c r="G48" s="31"/>
      <c r="H48" s="31"/>
      <c r="I48" s="31"/>
      <c r="J48" s="31"/>
      <c r="K48" s="31"/>
    </row>
    <row r="49" spans="3:11" x14ac:dyDescent="0.3">
      <c r="C49" s="140"/>
      <c r="D49" s="140"/>
      <c r="E49" s="140"/>
      <c r="J49" s="140"/>
      <c r="K49" s="140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50"/>
  <sheetViews>
    <sheetView view="pageBreakPreview" zoomScaleNormal="100" zoomScaleSheetLayoutView="100" workbookViewId="0">
      <pane xSplit="2" topLeftCell="C1" activePane="topRight" state="frozen"/>
      <selection activeCell="F34" sqref="F34"/>
      <selection pane="topRight" activeCell="O23" sqref="O23"/>
    </sheetView>
  </sheetViews>
  <sheetFormatPr defaultColWidth="9.109375" defaultRowHeight="13.8" x14ac:dyDescent="0.3"/>
  <cols>
    <col min="1" max="1" width="1.44140625" style="21" customWidth="1"/>
    <col min="2" max="2" width="34.6640625" style="21" customWidth="1"/>
    <col min="3" max="4" width="9" style="21" bestFit="1" customWidth="1"/>
    <col min="5" max="5" width="10.5546875" style="21" bestFit="1" customWidth="1"/>
    <col min="6" max="6" width="9" style="21" bestFit="1" customWidth="1"/>
    <col min="7" max="7" width="12.6640625" style="21" bestFit="1" customWidth="1"/>
    <col min="8" max="8" width="8" style="21" bestFit="1" customWidth="1"/>
    <col min="9" max="9" width="0.6640625" style="21" customWidth="1"/>
    <col min="10" max="10" width="9.88671875" style="21" bestFit="1" customWidth="1"/>
    <col min="11" max="11" width="11.5546875" style="21" bestFit="1" customWidth="1"/>
    <col min="12" max="12" width="9" style="21" bestFit="1" customWidth="1"/>
    <col min="13" max="16384" width="9.109375" style="21"/>
  </cols>
  <sheetData>
    <row r="1" spans="1:12" x14ac:dyDescent="0.3">
      <c r="A1" s="92" t="s">
        <v>128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2" x14ac:dyDescent="0.3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12" s="22" customFormat="1" ht="13.2" x14ac:dyDescent="0.25">
      <c r="A3" s="29"/>
      <c r="B3" s="30"/>
      <c r="C3" s="153" t="s">
        <v>122</v>
      </c>
      <c r="D3" s="153"/>
      <c r="E3" s="153"/>
      <c r="F3" s="13"/>
      <c r="G3" s="154" t="s">
        <v>0</v>
      </c>
      <c r="H3" s="154"/>
      <c r="I3" s="14"/>
      <c r="J3" s="153" t="s">
        <v>122</v>
      </c>
      <c r="K3" s="153"/>
      <c r="L3" s="153"/>
    </row>
    <row r="4" spans="1:12" s="22" customFormat="1" ht="24" x14ac:dyDescent="0.25">
      <c r="A4" s="29"/>
      <c r="B4" s="28" t="s">
        <v>130</v>
      </c>
      <c r="C4" s="17" t="s">
        <v>179</v>
      </c>
      <c r="D4" s="17" t="s">
        <v>176</v>
      </c>
      <c r="E4" s="17" t="s">
        <v>180</v>
      </c>
      <c r="F4" s="18" t="s">
        <v>116</v>
      </c>
      <c r="G4" s="19" t="s">
        <v>129</v>
      </c>
      <c r="H4" s="20" t="s">
        <v>2</v>
      </c>
      <c r="I4" s="20"/>
      <c r="J4" s="17" t="s">
        <v>181</v>
      </c>
      <c r="K4" s="17" t="s">
        <v>182</v>
      </c>
      <c r="L4" s="18" t="s">
        <v>116</v>
      </c>
    </row>
    <row r="5" spans="1:12" s="22" customFormat="1" ht="15" customHeight="1" x14ac:dyDescent="0.25">
      <c r="A5" s="86" t="s">
        <v>56</v>
      </c>
      <c r="B5" s="81"/>
      <c r="C5" s="81">
        <f>SUM(C7,C28,C37,C46)</f>
        <v>118082.51742300003</v>
      </c>
      <c r="D5" s="81">
        <f t="shared" ref="D5:E5" si="0">SUM(D7,D28,D37,D46)</f>
        <v>128369.39294500001</v>
      </c>
      <c r="E5" s="81">
        <f t="shared" si="0"/>
        <v>125856.95634700001</v>
      </c>
      <c r="F5" s="85">
        <v>100</v>
      </c>
      <c r="G5" s="84">
        <f>E5-C5</f>
        <v>7774.4389239999873</v>
      </c>
      <c r="H5" s="85">
        <f>(G5/C5)*100</f>
        <v>6.583903437754528</v>
      </c>
      <c r="I5" s="82"/>
      <c r="J5" s="81">
        <f t="shared" ref="J5:K5" si="1">SUM(J7,J28,J37,J46)</f>
        <v>553235.72531300003</v>
      </c>
      <c r="K5" s="81">
        <f t="shared" si="1"/>
        <v>591541.22143300006</v>
      </c>
      <c r="L5" s="85">
        <v>100</v>
      </c>
    </row>
    <row r="6" spans="1:12" s="22" customFormat="1" ht="6" customHeight="1" x14ac:dyDescent="0.25">
      <c r="A6" s="120"/>
      <c r="B6" s="121"/>
      <c r="C6" s="111"/>
      <c r="D6" s="111"/>
      <c r="E6" s="111"/>
      <c r="F6" s="112"/>
      <c r="G6" s="113"/>
      <c r="H6" s="114"/>
      <c r="I6" s="114"/>
      <c r="J6" s="111"/>
      <c r="K6" s="111"/>
      <c r="L6" s="112"/>
    </row>
    <row r="7" spans="1:12" s="23" customFormat="1" ht="15" customHeight="1" x14ac:dyDescent="0.25">
      <c r="A7" s="34" t="s">
        <v>52</v>
      </c>
      <c r="B7" s="59"/>
      <c r="C7" s="59">
        <f>SUM(C8:C26)</f>
        <v>97908.975491000019</v>
      </c>
      <c r="D7" s="59">
        <f t="shared" ref="D7:E7" si="2">SUM(D8:D26)</f>
        <v>110923.01410600002</v>
      </c>
      <c r="E7" s="59">
        <f t="shared" si="2"/>
        <v>106227.35149300001</v>
      </c>
      <c r="F7" s="61">
        <f>E7/$E$5*100</f>
        <v>84.403242042593774</v>
      </c>
      <c r="G7" s="62">
        <f>E7-C7</f>
        <v>8318.37600199999</v>
      </c>
      <c r="H7" s="62">
        <f>(G7/C7)*100</f>
        <v>8.4960300731209575</v>
      </c>
      <c r="I7" s="59"/>
      <c r="J7" s="59">
        <f t="shared" ref="J7" si="3">SUM(J8:J26)</f>
        <v>460788.16205600009</v>
      </c>
      <c r="K7" s="59">
        <f t="shared" ref="K7" si="4">SUM(K8:K26)</f>
        <v>498420.63501100003</v>
      </c>
      <c r="L7" s="60">
        <f>K7/$K$5*100</f>
        <v>84.257971710506197</v>
      </c>
    </row>
    <row r="8" spans="1:12" s="22" customFormat="1" ht="15" customHeight="1" x14ac:dyDescent="0.25">
      <c r="A8" s="120"/>
      <c r="B8" s="39" t="s">
        <v>57</v>
      </c>
      <c r="C8" s="41">
        <v>36145.099694000004</v>
      </c>
      <c r="D8" s="41">
        <v>54615.494450000006</v>
      </c>
      <c r="E8" s="41">
        <v>50395.611760999986</v>
      </c>
      <c r="F8" s="55">
        <f>E8/$E$7*100</f>
        <v>47.441276707648001</v>
      </c>
      <c r="G8" s="56">
        <f>E8-C8</f>
        <v>14250.512066999981</v>
      </c>
      <c r="H8" s="57">
        <f>(G8/C8)*100</f>
        <v>39.425848006072947</v>
      </c>
      <c r="I8" s="57"/>
      <c r="J8" s="41">
        <v>169114.29864599995</v>
      </c>
      <c r="K8" s="41">
        <v>229475.24605299992</v>
      </c>
      <c r="L8" s="55">
        <f>K8/$K$7*100</f>
        <v>46.040478650715464</v>
      </c>
    </row>
    <row r="9" spans="1:12" s="22" customFormat="1" ht="15" customHeight="1" x14ac:dyDescent="0.25">
      <c r="A9" s="120"/>
      <c r="B9" s="39" t="s">
        <v>166</v>
      </c>
      <c r="C9" s="41">
        <v>10103.493929000006</v>
      </c>
      <c r="D9" s="41">
        <v>10806.095139999998</v>
      </c>
      <c r="E9" s="41">
        <v>10162.840451</v>
      </c>
      <c r="F9" s="55">
        <f t="shared" ref="F9:F26" si="5">E9/$E$7*100</f>
        <v>9.5670656456776051</v>
      </c>
      <c r="G9" s="56">
        <f t="shared" ref="G9:G26" si="6">E9-C9</f>
        <v>59.346521999994366</v>
      </c>
      <c r="H9" s="57">
        <f t="shared" ref="H9:H26" si="7">(G9/C9)*100</f>
        <v>0.58738613015495911</v>
      </c>
      <c r="I9" s="57"/>
      <c r="J9" s="41">
        <v>44086.449910000003</v>
      </c>
      <c r="K9" s="41">
        <v>48179.599726</v>
      </c>
      <c r="L9" s="55">
        <f t="shared" ref="L9:L26" si="8">K9/$K$7*100</f>
        <v>9.6664536621636241</v>
      </c>
    </row>
    <row r="10" spans="1:12" s="22" customFormat="1" ht="15" customHeight="1" x14ac:dyDescent="0.25">
      <c r="A10" s="120"/>
      <c r="B10" s="78" t="s">
        <v>165</v>
      </c>
      <c r="C10" s="41">
        <v>9287.735515999997</v>
      </c>
      <c r="D10" s="41">
        <v>8388.0458010000075</v>
      </c>
      <c r="E10" s="41">
        <v>8174.719637000002</v>
      </c>
      <c r="F10" s="55">
        <f t="shared" si="5"/>
        <v>7.6954941661505005</v>
      </c>
      <c r="G10" s="56">
        <f t="shared" si="6"/>
        <v>-1113.015878999995</v>
      </c>
      <c r="H10" s="57">
        <f t="shared" si="7"/>
        <v>-11.983716343802005</v>
      </c>
      <c r="I10" s="57"/>
      <c r="J10" s="41">
        <v>43710.655821000022</v>
      </c>
      <c r="K10" s="41">
        <v>39601.797766000011</v>
      </c>
      <c r="L10" s="55">
        <f t="shared" si="8"/>
        <v>7.9454571067520119</v>
      </c>
    </row>
    <row r="11" spans="1:12" s="22" customFormat="1" ht="15" customHeight="1" x14ac:dyDescent="0.25">
      <c r="A11" s="120"/>
      <c r="B11" s="39" t="s">
        <v>58</v>
      </c>
      <c r="C11" s="41">
        <v>11409.948140000002</v>
      </c>
      <c r="D11" s="41">
        <v>7496.9655860000021</v>
      </c>
      <c r="E11" s="41">
        <v>7105.0126429999973</v>
      </c>
      <c r="F11" s="55">
        <f t="shared" si="5"/>
        <v>6.6884964589069993</v>
      </c>
      <c r="G11" s="56">
        <f t="shared" si="6"/>
        <v>-4304.9354970000049</v>
      </c>
      <c r="H11" s="57">
        <f t="shared" si="7"/>
        <v>-37.72966751626273</v>
      </c>
      <c r="I11" s="57"/>
      <c r="J11" s="41">
        <v>59853.001918000016</v>
      </c>
      <c r="K11" s="41">
        <v>39197.980339999995</v>
      </c>
      <c r="L11" s="55">
        <f t="shared" si="8"/>
        <v>7.8644377031329977</v>
      </c>
    </row>
    <row r="12" spans="1:12" s="22" customFormat="1" ht="15" customHeight="1" x14ac:dyDescent="0.25">
      <c r="A12" s="120"/>
      <c r="B12" s="39" t="s">
        <v>60</v>
      </c>
      <c r="C12" s="41">
        <v>6336.4712339999987</v>
      </c>
      <c r="D12" s="41">
        <v>5409.4412189999966</v>
      </c>
      <c r="E12" s="41">
        <v>5808.7952050000022</v>
      </c>
      <c r="F12" s="55">
        <f t="shared" si="5"/>
        <v>5.4682669984319245</v>
      </c>
      <c r="G12" s="56">
        <f t="shared" si="6"/>
        <v>-527.67602899999656</v>
      </c>
      <c r="H12" s="57">
        <f t="shared" si="7"/>
        <v>-8.3276007972483548</v>
      </c>
      <c r="I12" s="57"/>
      <c r="J12" s="41">
        <v>30466.793576000022</v>
      </c>
      <c r="K12" s="41">
        <v>25968.631761000022</v>
      </c>
      <c r="L12" s="55">
        <f t="shared" si="8"/>
        <v>5.2101839163274013</v>
      </c>
    </row>
    <row r="13" spans="1:12" s="22" customFormat="1" ht="15" customHeight="1" x14ac:dyDescent="0.25">
      <c r="A13" s="120"/>
      <c r="B13" s="39" t="s">
        <v>59</v>
      </c>
      <c r="C13" s="41">
        <v>4790.7313780000022</v>
      </c>
      <c r="D13" s="41">
        <v>5427.8104139999978</v>
      </c>
      <c r="E13" s="41">
        <v>4490.1438719999996</v>
      </c>
      <c r="F13" s="55">
        <f t="shared" si="5"/>
        <v>4.2269187821141179</v>
      </c>
      <c r="G13" s="56">
        <f t="shared" si="6"/>
        <v>-300.58750600000258</v>
      </c>
      <c r="H13" s="57">
        <f t="shared" si="7"/>
        <v>-6.2743552556580529</v>
      </c>
      <c r="I13" s="57"/>
      <c r="J13" s="41">
        <v>20904.257384999983</v>
      </c>
      <c r="K13" s="41">
        <v>24348.672129000002</v>
      </c>
      <c r="L13" s="55">
        <f t="shared" si="8"/>
        <v>4.8851653440196419</v>
      </c>
    </row>
    <row r="14" spans="1:12" s="22" customFormat="1" ht="15" customHeight="1" x14ac:dyDescent="0.25">
      <c r="A14" s="120"/>
      <c r="B14" s="39" t="s">
        <v>62</v>
      </c>
      <c r="C14" s="41">
        <v>2705.2403570000001</v>
      </c>
      <c r="D14" s="41">
        <v>2841.8229049999995</v>
      </c>
      <c r="E14" s="41">
        <v>2802.4909229999989</v>
      </c>
      <c r="F14" s="55">
        <f t="shared" si="5"/>
        <v>2.6382008810458508</v>
      </c>
      <c r="G14" s="56">
        <f t="shared" si="6"/>
        <v>97.250565999998798</v>
      </c>
      <c r="H14" s="57">
        <f t="shared" si="7"/>
        <v>3.5948955791804633</v>
      </c>
      <c r="I14" s="57"/>
      <c r="J14" s="41">
        <v>13384.844492000006</v>
      </c>
      <c r="K14" s="41">
        <v>13213.230977000001</v>
      </c>
      <c r="L14" s="55">
        <f t="shared" si="8"/>
        <v>2.651020051910248</v>
      </c>
    </row>
    <row r="15" spans="1:12" s="22" customFormat="1" ht="15" customHeight="1" x14ac:dyDescent="0.25">
      <c r="A15" s="120"/>
      <c r="B15" s="39" t="s">
        <v>61</v>
      </c>
      <c r="C15" s="41">
        <v>2882.922129999999</v>
      </c>
      <c r="D15" s="41">
        <v>2451.356581</v>
      </c>
      <c r="E15" s="41">
        <v>2851.9251090000002</v>
      </c>
      <c r="F15" s="55">
        <f t="shared" si="5"/>
        <v>2.6847370935233492</v>
      </c>
      <c r="G15" s="56">
        <f t="shared" si="6"/>
        <v>-30.997020999998767</v>
      </c>
      <c r="H15" s="57">
        <f t="shared" si="7"/>
        <v>-1.0751945284071469</v>
      </c>
      <c r="I15" s="57"/>
      <c r="J15" s="41">
        <v>13038.90280199999</v>
      </c>
      <c r="K15" s="41">
        <v>12579.066851000005</v>
      </c>
      <c r="L15" s="55">
        <f t="shared" si="8"/>
        <v>2.5237853265690711</v>
      </c>
    </row>
    <row r="16" spans="1:12" s="22" customFormat="1" ht="15" customHeight="1" x14ac:dyDescent="0.25">
      <c r="A16" s="120"/>
      <c r="B16" s="39" t="s">
        <v>167</v>
      </c>
      <c r="C16" s="41">
        <v>2814.4693500000008</v>
      </c>
      <c r="D16" s="41">
        <v>2379.8049309999992</v>
      </c>
      <c r="E16" s="41">
        <v>2635.3569119999997</v>
      </c>
      <c r="F16" s="55">
        <f t="shared" si="5"/>
        <v>2.4808647443061402</v>
      </c>
      <c r="G16" s="56">
        <f t="shared" si="6"/>
        <v>-179.11243800000102</v>
      </c>
      <c r="H16" s="57">
        <f t="shared" si="7"/>
        <v>-6.3639860920852085</v>
      </c>
      <c r="I16" s="57"/>
      <c r="J16" s="41">
        <v>14790.305248000002</v>
      </c>
      <c r="K16" s="41">
        <v>11903.706120999997</v>
      </c>
      <c r="L16" s="55">
        <f t="shared" si="8"/>
        <v>2.3882851721693434</v>
      </c>
    </row>
    <row r="17" spans="1:12" s="22" customFormat="1" ht="15" customHeight="1" x14ac:dyDescent="0.25">
      <c r="A17" s="122"/>
      <c r="B17" s="39" t="s">
        <v>168</v>
      </c>
      <c r="C17" s="41">
        <v>1817.899059000003</v>
      </c>
      <c r="D17" s="41">
        <v>1740.8815229999977</v>
      </c>
      <c r="E17" s="41">
        <v>1768.0835340000006</v>
      </c>
      <c r="F17" s="55">
        <f t="shared" si="5"/>
        <v>1.6644334148879829</v>
      </c>
      <c r="G17" s="56">
        <f t="shared" si="6"/>
        <v>-49.815525000002481</v>
      </c>
      <c r="H17" s="57">
        <f t="shared" si="7"/>
        <v>-2.7402800366377438</v>
      </c>
      <c r="I17" s="57"/>
      <c r="J17" s="41">
        <v>8579.1966520000005</v>
      </c>
      <c r="K17" s="41">
        <v>8821.0429619999977</v>
      </c>
      <c r="L17" s="55">
        <f t="shared" si="8"/>
        <v>1.7697989092697413</v>
      </c>
    </row>
    <row r="18" spans="1:12" s="22" customFormat="1" ht="15" customHeight="1" x14ac:dyDescent="0.25">
      <c r="A18" s="122"/>
      <c r="B18" s="39" t="s">
        <v>64</v>
      </c>
      <c r="C18" s="41">
        <v>1511.9169280000003</v>
      </c>
      <c r="D18" s="41">
        <v>1444.291338</v>
      </c>
      <c r="E18" s="41">
        <v>1505.9389550000005</v>
      </c>
      <c r="F18" s="55">
        <f t="shared" si="5"/>
        <v>1.417656501677194</v>
      </c>
      <c r="G18" s="56">
        <f t="shared" si="6"/>
        <v>-5.9779729999997926</v>
      </c>
      <c r="H18" s="57">
        <f t="shared" si="7"/>
        <v>-0.3953903081108826</v>
      </c>
      <c r="I18" s="57"/>
      <c r="J18" s="41">
        <v>6709.4922240000033</v>
      </c>
      <c r="K18" s="41">
        <v>6713.8905030000005</v>
      </c>
      <c r="L18" s="55">
        <f t="shared" si="8"/>
        <v>1.347033014163193</v>
      </c>
    </row>
    <row r="19" spans="1:12" s="22" customFormat="1" ht="15" customHeight="1" x14ac:dyDescent="0.25">
      <c r="A19" s="120"/>
      <c r="B19" s="39" t="s">
        <v>65</v>
      </c>
      <c r="C19" s="41">
        <v>1241.8371499999998</v>
      </c>
      <c r="D19" s="41">
        <v>1099.5894029999999</v>
      </c>
      <c r="E19" s="41">
        <v>1187.863384</v>
      </c>
      <c r="F19" s="55">
        <f t="shared" si="5"/>
        <v>1.1182274313581808</v>
      </c>
      <c r="G19" s="56">
        <f t="shared" si="6"/>
        <v>-53.973765999999841</v>
      </c>
      <c r="H19" s="57">
        <f t="shared" si="7"/>
        <v>-4.3462837297144672</v>
      </c>
      <c r="I19" s="57"/>
      <c r="J19" s="41">
        <v>5733.2492350000048</v>
      </c>
      <c r="K19" s="41">
        <v>5485.7988839999962</v>
      </c>
      <c r="L19" s="55">
        <f t="shared" si="8"/>
        <v>1.100636389959843</v>
      </c>
    </row>
    <row r="20" spans="1:12" s="22" customFormat="1" ht="15" customHeight="1" x14ac:dyDescent="0.25">
      <c r="A20" s="120"/>
      <c r="B20" s="39" t="s">
        <v>68</v>
      </c>
      <c r="C20" s="41">
        <v>980.31258000000014</v>
      </c>
      <c r="D20" s="41">
        <v>1038.421306</v>
      </c>
      <c r="E20" s="41">
        <v>1036.6037439999998</v>
      </c>
      <c r="F20" s="55">
        <f t="shared" si="5"/>
        <v>0.97583506453920021</v>
      </c>
      <c r="G20" s="56">
        <f t="shared" si="6"/>
        <v>56.29116399999964</v>
      </c>
      <c r="H20" s="57">
        <f t="shared" si="7"/>
        <v>5.742164810330153</v>
      </c>
      <c r="I20" s="57"/>
      <c r="J20" s="41">
        <v>4049.4982829999994</v>
      </c>
      <c r="K20" s="41">
        <v>5186.6014110000006</v>
      </c>
      <c r="L20" s="55">
        <f t="shared" si="8"/>
        <v>1.0406072796094274</v>
      </c>
    </row>
    <row r="21" spans="1:12" s="22" customFormat="1" ht="15" customHeight="1" x14ac:dyDescent="0.25">
      <c r="A21" s="120"/>
      <c r="B21" s="39" t="s">
        <v>70</v>
      </c>
      <c r="C21" s="41">
        <v>809.62313999999992</v>
      </c>
      <c r="D21" s="41">
        <v>1015.595128</v>
      </c>
      <c r="E21" s="41">
        <v>1038.187363</v>
      </c>
      <c r="F21" s="55">
        <f t="shared" si="5"/>
        <v>0.97732584725922744</v>
      </c>
      <c r="G21" s="56">
        <f t="shared" si="6"/>
        <v>228.56422300000008</v>
      </c>
      <c r="H21" s="57">
        <f t="shared" si="7"/>
        <v>28.230940014881504</v>
      </c>
      <c r="I21" s="57"/>
      <c r="J21" s="41">
        <v>3551.3043119999993</v>
      </c>
      <c r="K21" s="41">
        <v>4687.0246850000003</v>
      </c>
      <c r="L21" s="55">
        <f t="shared" si="8"/>
        <v>0.94037532874146723</v>
      </c>
    </row>
    <row r="22" spans="1:12" s="22" customFormat="1" ht="15" customHeight="1" x14ac:dyDescent="0.25">
      <c r="A22" s="120"/>
      <c r="B22" s="39" t="s">
        <v>66</v>
      </c>
      <c r="C22" s="41">
        <v>1018.2869920000001</v>
      </c>
      <c r="D22" s="41">
        <v>948.54409600000008</v>
      </c>
      <c r="E22" s="41">
        <v>989.26425499999959</v>
      </c>
      <c r="F22" s="55">
        <f t="shared" si="5"/>
        <v>0.93127075192605968</v>
      </c>
      <c r="G22" s="56">
        <f t="shared" si="6"/>
        <v>-29.022737000000461</v>
      </c>
      <c r="H22" s="57">
        <f t="shared" si="7"/>
        <v>-2.8501529753412052</v>
      </c>
      <c r="I22" s="57"/>
      <c r="J22" s="41">
        <v>4463.0411170000025</v>
      </c>
      <c r="K22" s="41">
        <v>4486.5405139999957</v>
      </c>
      <c r="L22" s="55">
        <f t="shared" si="8"/>
        <v>0.90015143813236764</v>
      </c>
    </row>
    <row r="23" spans="1:12" s="22" customFormat="1" ht="15" customHeight="1" x14ac:dyDescent="0.25">
      <c r="A23" s="120"/>
      <c r="B23" s="39" t="s">
        <v>67</v>
      </c>
      <c r="C23" s="41">
        <v>923.69789300000002</v>
      </c>
      <c r="D23" s="41">
        <v>694.00095099999987</v>
      </c>
      <c r="E23" s="41">
        <v>851.18173100000035</v>
      </c>
      <c r="F23" s="55">
        <f t="shared" si="5"/>
        <v>0.80128302083864922</v>
      </c>
      <c r="G23" s="56">
        <f t="shared" si="6"/>
        <v>-72.516161999999667</v>
      </c>
      <c r="H23" s="57">
        <f t="shared" si="7"/>
        <v>-7.8506362902356077</v>
      </c>
      <c r="I23" s="57"/>
      <c r="J23" s="41">
        <v>3925.492655</v>
      </c>
      <c r="K23" s="41">
        <v>3375.586869000002</v>
      </c>
      <c r="L23" s="55">
        <f t="shared" si="8"/>
        <v>0.67725664466630753</v>
      </c>
    </row>
    <row r="24" spans="1:12" s="22" customFormat="1" ht="15" customHeight="1" x14ac:dyDescent="0.25">
      <c r="A24" s="120"/>
      <c r="B24" s="39" t="s">
        <v>69</v>
      </c>
      <c r="C24" s="41">
        <v>543.99533299999996</v>
      </c>
      <c r="D24" s="41">
        <v>541.48971599999993</v>
      </c>
      <c r="E24" s="41">
        <v>566.98595199999988</v>
      </c>
      <c r="F24" s="55">
        <f t="shared" si="5"/>
        <v>0.53374761210850885</v>
      </c>
      <c r="G24" s="56">
        <f t="shared" si="6"/>
        <v>22.990618999999924</v>
      </c>
      <c r="H24" s="57">
        <f t="shared" si="7"/>
        <v>4.2262529851519748</v>
      </c>
      <c r="I24" s="57"/>
      <c r="J24" s="41">
        <v>2346.3422359999995</v>
      </c>
      <c r="K24" s="41">
        <v>2486.2179689999998</v>
      </c>
      <c r="L24" s="55">
        <f t="shared" si="8"/>
        <v>0.49881922905241061</v>
      </c>
    </row>
    <row r="25" spans="1:12" s="22" customFormat="1" ht="15" customHeight="1" x14ac:dyDescent="0.25">
      <c r="A25" s="120"/>
      <c r="B25" s="39" t="s">
        <v>71</v>
      </c>
      <c r="C25" s="41">
        <v>312.76251299999996</v>
      </c>
      <c r="D25" s="41">
        <v>284.42824899999999</v>
      </c>
      <c r="E25" s="41">
        <v>262.07869099999999</v>
      </c>
      <c r="F25" s="55">
        <f t="shared" si="5"/>
        <v>0.24671488775399811</v>
      </c>
      <c r="G25" s="56">
        <f t="shared" si="6"/>
        <v>-50.683821999999964</v>
      </c>
      <c r="H25" s="57">
        <f t="shared" si="7"/>
        <v>-16.205209989472099</v>
      </c>
      <c r="I25" s="57"/>
      <c r="J25" s="41">
        <v>1442.1041250000003</v>
      </c>
      <c r="K25" s="41">
        <v>1282.2667330000002</v>
      </c>
      <c r="L25" s="55">
        <f t="shared" si="8"/>
        <v>0.25726598036449694</v>
      </c>
    </row>
    <row r="26" spans="1:12" s="76" customFormat="1" ht="15" customHeight="1" x14ac:dyDescent="0.25">
      <c r="A26" s="120"/>
      <c r="B26" s="39" t="s">
        <v>63</v>
      </c>
      <c r="C26" s="41">
        <v>2272.5321750000016</v>
      </c>
      <c r="D26" s="41">
        <v>2298.935368999998</v>
      </c>
      <c r="E26" s="41">
        <v>2594.2673709999985</v>
      </c>
      <c r="F26" s="55">
        <f t="shared" si="5"/>
        <v>2.4421839898464861</v>
      </c>
      <c r="G26" s="56">
        <f t="shared" si="6"/>
        <v>321.7351959999969</v>
      </c>
      <c r="H26" s="57">
        <f t="shared" si="7"/>
        <v>14.157563951762164</v>
      </c>
      <c r="I26" s="57"/>
      <c r="J26" s="41">
        <v>10638.93141900001</v>
      </c>
      <c r="K26" s="41">
        <v>11427.732756999994</v>
      </c>
      <c r="L26" s="55">
        <f t="shared" si="8"/>
        <v>2.2927888522809226</v>
      </c>
    </row>
    <row r="27" spans="1:12" s="22" customFormat="1" ht="6" customHeight="1" x14ac:dyDescent="0.25">
      <c r="A27" s="120"/>
      <c r="B27" s="39"/>
      <c r="C27" s="54"/>
      <c r="D27" s="54"/>
      <c r="E27" s="54"/>
      <c r="F27" s="55"/>
      <c r="G27" s="56"/>
      <c r="H27" s="57"/>
      <c r="I27" s="57"/>
      <c r="J27" s="54"/>
      <c r="K27" s="54"/>
      <c r="L27" s="55"/>
    </row>
    <row r="28" spans="1:12" s="23" customFormat="1" ht="15" customHeight="1" x14ac:dyDescent="0.25">
      <c r="A28" s="58" t="s">
        <v>53</v>
      </c>
      <c r="B28" s="59"/>
      <c r="C28" s="59">
        <f t="shared" ref="C28:E28" si="9">SUM(C29:C35)</f>
        <v>6311.2177379999994</v>
      </c>
      <c r="D28" s="59">
        <f t="shared" si="9"/>
        <v>7211.2639079999972</v>
      </c>
      <c r="E28" s="59">
        <f t="shared" si="9"/>
        <v>6765.5572250000005</v>
      </c>
      <c r="F28" s="60">
        <f>E28/$E$5*100</f>
        <v>5.3755925944583414</v>
      </c>
      <c r="G28" s="61">
        <f>E28-C28</f>
        <v>454.3394870000011</v>
      </c>
      <c r="H28" s="62">
        <f>(G28/C28)*100</f>
        <v>7.1989195407474487</v>
      </c>
      <c r="I28" s="62"/>
      <c r="J28" s="59">
        <f t="shared" ref="J28:K28" si="10">SUM(J29:J35)</f>
        <v>31586.721665000008</v>
      </c>
      <c r="K28" s="59">
        <f t="shared" si="10"/>
        <v>38849.27960799999</v>
      </c>
      <c r="L28" s="60">
        <f>K28/$K$5*100</f>
        <v>6.5674678619840163</v>
      </c>
    </row>
    <row r="29" spans="1:12" s="22" customFormat="1" ht="13.2" x14ac:dyDescent="0.25">
      <c r="A29" s="120"/>
      <c r="B29" s="40" t="s">
        <v>72</v>
      </c>
      <c r="C29" s="41">
        <v>564.97375799999998</v>
      </c>
      <c r="D29" s="41">
        <v>561.16497300000003</v>
      </c>
      <c r="E29" s="41">
        <v>486.96751199999994</v>
      </c>
      <c r="F29" s="55">
        <f>E29/$E$28*100</f>
        <v>7.1977443365723648</v>
      </c>
      <c r="G29" s="56">
        <f>E29-C29</f>
        <v>-78.006246000000033</v>
      </c>
      <c r="H29" s="57">
        <f>(G29/C29)*100</f>
        <v>-13.807056504029703</v>
      </c>
      <c r="I29" s="57"/>
      <c r="J29" s="41">
        <v>3289.176109999999</v>
      </c>
      <c r="K29" s="41">
        <v>3539.5994280000004</v>
      </c>
      <c r="L29" s="55">
        <f>K29/$K$28*100</f>
        <v>9.1111069850343185</v>
      </c>
    </row>
    <row r="30" spans="1:12" s="22" customFormat="1" ht="15" customHeight="1" x14ac:dyDescent="0.25">
      <c r="A30" s="120"/>
      <c r="B30" s="39" t="s">
        <v>169</v>
      </c>
      <c r="C30" s="41">
        <v>480.03818799999999</v>
      </c>
      <c r="D30" s="41">
        <v>644.27857899999992</v>
      </c>
      <c r="E30" s="41">
        <v>609.28371599999991</v>
      </c>
      <c r="F30" s="55">
        <f t="shared" ref="F30:F35" si="11">E30/$E$28*100</f>
        <v>9.0056693888950132</v>
      </c>
      <c r="G30" s="56">
        <f t="shared" ref="G30:G35" si="12">E30-C30</f>
        <v>129.24552799999992</v>
      </c>
      <c r="H30" s="57">
        <f t="shared" ref="H30:H35" si="13">(G30/C30)*100</f>
        <v>26.924009637333253</v>
      </c>
      <c r="I30" s="57"/>
      <c r="J30" s="41">
        <v>1648.2376179999999</v>
      </c>
      <c r="K30" s="41">
        <v>3315.0676620000004</v>
      </c>
      <c r="L30" s="55">
        <f t="shared" ref="L30:L35" si="14">K30/$K$28*100</f>
        <v>8.5331509244185551</v>
      </c>
    </row>
    <row r="31" spans="1:12" s="22" customFormat="1" ht="15" customHeight="1" x14ac:dyDescent="0.25">
      <c r="A31" s="120"/>
      <c r="B31" s="39" t="s">
        <v>74</v>
      </c>
      <c r="C31" s="41">
        <v>457.79885300000012</v>
      </c>
      <c r="D31" s="41">
        <v>304.4710179999999</v>
      </c>
      <c r="E31" s="41">
        <v>443.24501000000004</v>
      </c>
      <c r="F31" s="55">
        <f t="shared" si="11"/>
        <v>6.5514930294599649</v>
      </c>
      <c r="G31" s="56">
        <f t="shared" si="12"/>
        <v>-14.553843000000086</v>
      </c>
      <c r="H31" s="57">
        <f t="shared" si="13"/>
        <v>-3.1790911892040237</v>
      </c>
      <c r="I31" s="57"/>
      <c r="J31" s="41">
        <v>1779.875168</v>
      </c>
      <c r="K31" s="41">
        <v>2372.277278999999</v>
      </c>
      <c r="L31" s="55">
        <f t="shared" si="14"/>
        <v>6.106361052088829</v>
      </c>
    </row>
    <row r="32" spans="1:12" s="22" customFormat="1" ht="15" customHeight="1" x14ac:dyDescent="0.25">
      <c r="A32" s="120"/>
      <c r="B32" s="39" t="s">
        <v>73</v>
      </c>
      <c r="C32" s="41">
        <v>366.78091000000001</v>
      </c>
      <c r="D32" s="41">
        <v>444.67310199999997</v>
      </c>
      <c r="E32" s="41">
        <v>435.91034500000006</v>
      </c>
      <c r="F32" s="55">
        <f t="shared" si="11"/>
        <v>6.4430811905518999</v>
      </c>
      <c r="G32" s="56">
        <f t="shared" si="12"/>
        <v>69.129435000000058</v>
      </c>
      <c r="H32" s="57">
        <f t="shared" si="13"/>
        <v>18.847609871517047</v>
      </c>
      <c r="I32" s="57"/>
      <c r="J32" s="41">
        <v>1862.6769450000004</v>
      </c>
      <c r="K32" s="41">
        <v>2072.565987</v>
      </c>
      <c r="L32" s="55">
        <f t="shared" si="14"/>
        <v>5.3348891096894606</v>
      </c>
    </row>
    <row r="33" spans="1:12" s="22" customFormat="1" ht="15" customHeight="1" x14ac:dyDescent="0.25">
      <c r="A33" s="120"/>
      <c r="B33" s="39" t="s">
        <v>75</v>
      </c>
      <c r="C33" s="41">
        <v>86.750267000000008</v>
      </c>
      <c r="D33" s="41">
        <v>63.480136999999999</v>
      </c>
      <c r="E33" s="41">
        <v>78.062899999999985</v>
      </c>
      <c r="F33" s="55">
        <f t="shared" si="11"/>
        <v>1.1538280943296577</v>
      </c>
      <c r="G33" s="56">
        <f t="shared" si="12"/>
        <v>-8.6873670000000232</v>
      </c>
      <c r="H33" s="57">
        <f t="shared" si="13"/>
        <v>-10.014225085900915</v>
      </c>
      <c r="I33" s="57"/>
      <c r="J33" s="41">
        <v>401.987391</v>
      </c>
      <c r="K33" s="41">
        <v>360.28952699999996</v>
      </c>
      <c r="L33" s="55">
        <f t="shared" si="14"/>
        <v>0.92740336664005418</v>
      </c>
    </row>
    <row r="34" spans="1:12" s="22" customFormat="1" ht="15" customHeight="1" x14ac:dyDescent="0.25">
      <c r="A34" s="120"/>
      <c r="B34" s="39" t="s">
        <v>76</v>
      </c>
      <c r="C34" s="41">
        <v>13.789177</v>
      </c>
      <c r="D34" s="41">
        <v>4.4637599999999997</v>
      </c>
      <c r="E34" s="41">
        <v>4.5944419999999999</v>
      </c>
      <c r="F34" s="55">
        <f t="shared" si="11"/>
        <v>6.7909291832203802E-2</v>
      </c>
      <c r="G34" s="56">
        <f t="shared" si="12"/>
        <v>-9.1947350000000014</v>
      </c>
      <c r="H34" s="57">
        <f t="shared" si="13"/>
        <v>-66.68081060965423</v>
      </c>
      <c r="I34" s="57"/>
      <c r="J34" s="41">
        <v>22.722295999999996</v>
      </c>
      <c r="K34" s="41">
        <v>36.747450999999998</v>
      </c>
      <c r="L34" s="55">
        <f t="shared" si="14"/>
        <v>9.4589787431818492E-2</v>
      </c>
    </row>
    <row r="35" spans="1:12" s="76" customFormat="1" ht="15" customHeight="1" x14ac:dyDescent="0.25">
      <c r="A35" s="120"/>
      <c r="B35" s="39" t="s">
        <v>134</v>
      </c>
      <c r="C35" s="41">
        <v>4341.0865849999991</v>
      </c>
      <c r="D35" s="41">
        <v>5188.7323389999974</v>
      </c>
      <c r="E35" s="41">
        <v>4707.4933000000001</v>
      </c>
      <c r="F35" s="55">
        <f t="shared" si="11"/>
        <v>69.580274668358882</v>
      </c>
      <c r="G35" s="56">
        <f t="shared" si="12"/>
        <v>366.40671500000099</v>
      </c>
      <c r="H35" s="57">
        <f t="shared" si="13"/>
        <v>8.4404378448950261</v>
      </c>
      <c r="I35" s="57"/>
      <c r="J35" s="41">
        <v>22582.046137000008</v>
      </c>
      <c r="K35" s="41">
        <v>27152.732273999991</v>
      </c>
      <c r="L35" s="55">
        <f t="shared" si="14"/>
        <v>69.892498774696961</v>
      </c>
    </row>
    <row r="36" spans="1:12" s="22" customFormat="1" ht="6" customHeight="1" x14ac:dyDescent="0.25">
      <c r="A36" s="120"/>
      <c r="B36" s="39"/>
      <c r="C36" s="54"/>
      <c r="D36" s="54"/>
      <c r="E36" s="54"/>
      <c r="F36" s="55"/>
      <c r="G36" s="56"/>
      <c r="H36" s="57"/>
      <c r="I36" s="57"/>
      <c r="J36" s="54"/>
      <c r="K36" s="54"/>
      <c r="L36" s="55"/>
    </row>
    <row r="37" spans="1:12" s="23" customFormat="1" ht="15" customHeight="1" x14ac:dyDescent="0.25">
      <c r="A37" s="58" t="s">
        <v>54</v>
      </c>
      <c r="B37" s="59"/>
      <c r="C37" s="59">
        <f>SUM(C38:C44)</f>
        <v>11346.525118000001</v>
      </c>
      <c r="D37" s="59">
        <f>SUM(D38:D44)</f>
        <v>7082.9867479999994</v>
      </c>
      <c r="E37" s="59">
        <f>SUM(E38:E44)</f>
        <v>9522.1189640000011</v>
      </c>
      <c r="F37" s="60">
        <f>E37/$E$5*100</f>
        <v>7.5658265068373201</v>
      </c>
      <c r="G37" s="61">
        <f>E37-C37</f>
        <v>-1824.4061540000002</v>
      </c>
      <c r="H37" s="62">
        <f>(G37/C37)*100</f>
        <v>-16.078985724940427</v>
      </c>
      <c r="I37" s="62"/>
      <c r="J37" s="59">
        <f>SUM(J38:J44)</f>
        <v>50294.593326000002</v>
      </c>
      <c r="K37" s="59">
        <f>SUM(K38:K44)</f>
        <v>41587.267497000001</v>
      </c>
      <c r="L37" s="60">
        <f>K37/$K$5*100</f>
        <v>7.030324513354361</v>
      </c>
    </row>
    <row r="38" spans="1:12" s="22" customFormat="1" ht="15" customHeight="1" x14ac:dyDescent="0.25">
      <c r="A38" s="120"/>
      <c r="B38" s="39" t="s">
        <v>77</v>
      </c>
      <c r="C38" s="41">
        <v>7581.4875939999993</v>
      </c>
      <c r="D38" s="41">
        <v>3541.502301</v>
      </c>
      <c r="E38" s="41">
        <v>4743.6287490000004</v>
      </c>
      <c r="F38" s="55">
        <f>E38/$E$37*100</f>
        <v>49.816944809596478</v>
      </c>
      <c r="G38" s="56">
        <f>E38-C38</f>
        <v>-2837.8588449999988</v>
      </c>
      <c r="H38" s="57">
        <f>(G38/C38)*100</f>
        <v>-37.4314250312285</v>
      </c>
      <c r="I38" s="57"/>
      <c r="J38" s="41">
        <v>27749.95837</v>
      </c>
      <c r="K38" s="41">
        <v>21791.080687000001</v>
      </c>
      <c r="L38" s="55">
        <f>K38/$K$37*100</f>
        <v>52.398443077732757</v>
      </c>
    </row>
    <row r="39" spans="1:12" s="22" customFormat="1" ht="15" customHeight="1" x14ac:dyDescent="0.25">
      <c r="A39" s="120"/>
      <c r="B39" s="39" t="s">
        <v>133</v>
      </c>
      <c r="C39" s="41">
        <v>1126.8078289999999</v>
      </c>
      <c r="D39" s="41">
        <v>1455.5322619999997</v>
      </c>
      <c r="E39" s="41">
        <v>2202.8920579999995</v>
      </c>
      <c r="F39" s="55">
        <f t="shared" ref="F39:F44" si="15">E39/$E$37*100</f>
        <v>23.134473181110312</v>
      </c>
      <c r="G39" s="56">
        <f t="shared" ref="G39:G44" si="16">E39-C39</f>
        <v>1076.0842289999996</v>
      </c>
      <c r="H39" s="57">
        <f t="shared" ref="H39:H44" si="17">(G39/C39)*100</f>
        <v>95.498469331277576</v>
      </c>
      <c r="I39" s="57"/>
      <c r="J39" s="41">
        <v>7247.9217080000017</v>
      </c>
      <c r="K39" s="41">
        <v>7732.2034449999992</v>
      </c>
      <c r="L39" s="55">
        <f t="shared" ref="L39:L44" si="18">K39/$K$37*100</f>
        <v>18.5927181812505</v>
      </c>
    </row>
    <row r="40" spans="1:12" s="22" customFormat="1" ht="15" customHeight="1" x14ac:dyDescent="0.25">
      <c r="A40" s="120"/>
      <c r="B40" s="39" t="s">
        <v>79</v>
      </c>
      <c r="C40" s="41">
        <v>385.04677300000003</v>
      </c>
      <c r="D40" s="41">
        <v>310.95553799999999</v>
      </c>
      <c r="E40" s="41">
        <v>510.89190500000001</v>
      </c>
      <c r="F40" s="55">
        <f t="shared" si="15"/>
        <v>5.3653173934448226</v>
      </c>
      <c r="G40" s="56">
        <f t="shared" si="16"/>
        <v>125.84513199999998</v>
      </c>
      <c r="H40" s="57">
        <f t="shared" si="17"/>
        <v>32.68307666092295</v>
      </c>
      <c r="I40" s="57"/>
      <c r="J40" s="41">
        <v>3761.7622550000001</v>
      </c>
      <c r="K40" s="41">
        <v>2724.6534150000002</v>
      </c>
      <c r="L40" s="55">
        <f t="shared" si="18"/>
        <v>6.5516528951957458</v>
      </c>
    </row>
    <row r="41" spans="1:12" s="22" customFormat="1" ht="15" customHeight="1" x14ac:dyDescent="0.25">
      <c r="A41" s="120"/>
      <c r="B41" s="39" t="s">
        <v>135</v>
      </c>
      <c r="C41" s="41">
        <v>219.79240099999996</v>
      </c>
      <c r="D41" s="41">
        <v>238.01524800000001</v>
      </c>
      <c r="E41" s="41">
        <v>263.19868100000002</v>
      </c>
      <c r="F41" s="55">
        <f t="shared" si="15"/>
        <v>2.7640767984003101</v>
      </c>
      <c r="G41" s="56">
        <f t="shared" si="16"/>
        <v>43.406280000000066</v>
      </c>
      <c r="H41" s="57">
        <f t="shared" si="17"/>
        <v>19.74876283370692</v>
      </c>
      <c r="I41" s="57"/>
      <c r="J41" s="41">
        <v>1237.0880060000002</v>
      </c>
      <c r="K41" s="41">
        <v>1142.4157560000008</v>
      </c>
      <c r="L41" s="55">
        <f t="shared" si="18"/>
        <v>2.7470325047982818</v>
      </c>
    </row>
    <row r="42" spans="1:12" s="22" customFormat="1" ht="15" customHeight="1" x14ac:dyDescent="0.25">
      <c r="A42" s="120"/>
      <c r="B42" s="39" t="s">
        <v>170</v>
      </c>
      <c r="C42" s="41">
        <v>25.730270000000001</v>
      </c>
      <c r="D42" s="41">
        <v>72.354200000000006</v>
      </c>
      <c r="E42" s="41">
        <v>90.415535000000006</v>
      </c>
      <c r="F42" s="55">
        <f t="shared" si="15"/>
        <v>0.94953166770790609</v>
      </c>
      <c r="G42" s="56">
        <f t="shared" si="16"/>
        <v>64.685265000000001</v>
      </c>
      <c r="H42" s="57">
        <f>(G42/C42)*100</f>
        <v>251.39753683113315</v>
      </c>
      <c r="I42" s="57"/>
      <c r="J42" s="41">
        <v>294.65544199999999</v>
      </c>
      <c r="K42" s="41">
        <v>272.63993499999998</v>
      </c>
      <c r="L42" s="55">
        <f t="shared" si="18"/>
        <v>0.65558511392860219</v>
      </c>
    </row>
    <row r="43" spans="1:12" s="22" customFormat="1" ht="15" customHeight="1" x14ac:dyDescent="0.25">
      <c r="A43" s="120"/>
      <c r="B43" s="39" t="s">
        <v>80</v>
      </c>
      <c r="C43" s="41">
        <v>46.003408999999998</v>
      </c>
      <c r="D43" s="41">
        <v>67.605463999999998</v>
      </c>
      <c r="E43" s="41">
        <v>55.125467999999998</v>
      </c>
      <c r="F43" s="55">
        <f>E43/$E$37*100</f>
        <v>0.57892017741441015</v>
      </c>
      <c r="G43" s="56">
        <f>E43-C43</f>
        <v>9.1220590000000001</v>
      </c>
      <c r="H43" s="57">
        <f>(G43/C43)*100</f>
        <v>19.829093535220402</v>
      </c>
      <c r="I43" s="57"/>
      <c r="J43" s="41">
        <v>211.75101600000005</v>
      </c>
      <c r="K43" s="41">
        <v>247.63861800000001</v>
      </c>
      <c r="L43" s="55">
        <f>K43/$K$37*100</f>
        <v>0.5954673939995313</v>
      </c>
    </row>
    <row r="44" spans="1:12" s="76" customFormat="1" ht="15" customHeight="1" x14ac:dyDescent="0.25">
      <c r="A44" s="120"/>
      <c r="B44" s="39" t="s">
        <v>78</v>
      </c>
      <c r="C44" s="41">
        <v>1961.6568420000001</v>
      </c>
      <c r="D44" s="41">
        <v>1397.021735</v>
      </c>
      <c r="E44" s="41">
        <v>1655.9665680000003</v>
      </c>
      <c r="F44" s="55">
        <f t="shared" si="15"/>
        <v>17.39073597232575</v>
      </c>
      <c r="G44" s="56">
        <f t="shared" si="16"/>
        <v>-305.69027399999982</v>
      </c>
      <c r="H44" s="57">
        <f t="shared" si="17"/>
        <v>-15.583269583906144</v>
      </c>
      <c r="I44" s="57"/>
      <c r="J44" s="41">
        <v>9791.4565289999991</v>
      </c>
      <c r="K44" s="41">
        <v>7676.6356409999999</v>
      </c>
      <c r="L44" s="55">
        <f t="shared" si="18"/>
        <v>18.459100833094581</v>
      </c>
    </row>
    <row r="45" spans="1:12" s="22" customFormat="1" ht="6" customHeight="1" x14ac:dyDescent="0.25">
      <c r="A45" s="120"/>
      <c r="B45" s="39"/>
      <c r="C45" s="106"/>
      <c r="D45" s="106"/>
      <c r="E45" s="106"/>
      <c r="F45" s="55"/>
      <c r="G45" s="56"/>
      <c r="H45" s="57"/>
      <c r="I45" s="57"/>
      <c r="J45" s="41"/>
      <c r="K45" s="41"/>
      <c r="L45" s="55"/>
    </row>
    <row r="46" spans="1:12" s="23" customFormat="1" ht="15" customHeight="1" x14ac:dyDescent="0.25">
      <c r="A46" s="58" t="s">
        <v>55</v>
      </c>
      <c r="B46" s="59"/>
      <c r="C46" s="133">
        <v>2515.7990759999998</v>
      </c>
      <c r="D46" s="133">
        <v>3152.1281830000012</v>
      </c>
      <c r="E46" s="133">
        <v>3341.9286649999999</v>
      </c>
      <c r="F46" s="134">
        <f>E46/$E$5*100</f>
        <v>2.6553388561105624</v>
      </c>
      <c r="G46" s="135">
        <f>E46-C46</f>
        <v>826.12958900000012</v>
      </c>
      <c r="H46" s="136">
        <f>(G46/C46)*100</f>
        <v>32.837661675013678</v>
      </c>
      <c r="I46" s="136"/>
      <c r="J46" s="133">
        <v>10566.248266000002</v>
      </c>
      <c r="K46" s="133">
        <v>12684.039317000002</v>
      </c>
      <c r="L46" s="60">
        <f>K46/$K$5*100</f>
        <v>2.1442359141554164</v>
      </c>
    </row>
    <row r="49" spans="3:11" x14ac:dyDescent="0.3">
      <c r="C49" s="140"/>
      <c r="D49" s="140"/>
      <c r="E49" s="140"/>
    </row>
    <row r="50" spans="3:11" x14ac:dyDescent="0.3">
      <c r="C50" s="140"/>
      <c r="D50" s="140"/>
      <c r="E50" s="140"/>
      <c r="J50" s="140"/>
      <c r="K50" s="140"/>
    </row>
  </sheetData>
  <mergeCells count="3">
    <mergeCell ref="C3:E3"/>
    <mergeCell ref="G3:H3"/>
    <mergeCell ref="J3:L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1"/>
  <sheetViews>
    <sheetView view="pageBreakPreview" zoomScaleNormal="100" zoomScaleSheetLayoutView="100" workbookViewId="0">
      <pane xSplit="2" ySplit="4" topLeftCell="C5" activePane="bottomRight" state="frozen"/>
      <selection activeCell="H34" sqref="H34"/>
      <selection pane="topRight" activeCell="H34" sqref="H34"/>
      <selection pane="bottomLeft" activeCell="H34" sqref="H34"/>
      <selection pane="bottomRight" activeCell="Q25" sqref="Q25"/>
    </sheetView>
  </sheetViews>
  <sheetFormatPr defaultColWidth="9.109375" defaultRowHeight="13.8" x14ac:dyDescent="0.3"/>
  <cols>
    <col min="1" max="1" width="1.44140625" style="21" customWidth="1"/>
    <col min="2" max="2" width="36.88671875" style="21" customWidth="1"/>
    <col min="3" max="5" width="10.33203125" style="21" bestFit="1" customWidth="1"/>
    <col min="6" max="6" width="6.5546875" style="21" bestFit="1" customWidth="1"/>
    <col min="7" max="7" width="11.88671875" style="21" customWidth="1"/>
    <col min="8" max="8" width="8.109375" style="21" bestFit="1" customWidth="1"/>
    <col min="9" max="9" width="0.88671875" style="21" customWidth="1"/>
    <col min="10" max="10" width="11" style="21" bestFit="1" customWidth="1"/>
    <col min="11" max="11" width="10" style="21" bestFit="1" customWidth="1"/>
    <col min="12" max="12" width="8.33203125" style="21" customWidth="1"/>
    <col min="13" max="20" width="9.109375" style="137"/>
    <col min="21" max="16384" width="9.109375" style="21"/>
  </cols>
  <sheetData>
    <row r="1" spans="1:20" x14ac:dyDescent="0.3">
      <c r="A1" s="92" t="s">
        <v>131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20" x14ac:dyDescent="0.3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</row>
    <row r="3" spans="1:20" s="1" customFormat="1" ht="12" x14ac:dyDescent="0.25">
      <c r="A3" s="27"/>
      <c r="B3" s="13"/>
      <c r="C3" s="153" t="s">
        <v>122</v>
      </c>
      <c r="D3" s="153"/>
      <c r="E3" s="153"/>
      <c r="F3" s="13"/>
      <c r="G3" s="154" t="s">
        <v>106</v>
      </c>
      <c r="H3" s="154"/>
      <c r="I3" s="14"/>
      <c r="J3" s="153" t="s">
        <v>122</v>
      </c>
      <c r="K3" s="153"/>
      <c r="L3" s="153"/>
    </row>
    <row r="4" spans="1:20" s="22" customFormat="1" ht="24" x14ac:dyDescent="0.25">
      <c r="A4" s="28"/>
      <c r="B4" s="28" t="s">
        <v>81</v>
      </c>
      <c r="C4" s="17" t="s">
        <v>179</v>
      </c>
      <c r="D4" s="17" t="s">
        <v>176</v>
      </c>
      <c r="E4" s="17" t="s">
        <v>180</v>
      </c>
      <c r="F4" s="18" t="s">
        <v>116</v>
      </c>
      <c r="G4" s="19" t="s">
        <v>129</v>
      </c>
      <c r="H4" s="20" t="s">
        <v>2</v>
      </c>
      <c r="I4" s="20"/>
      <c r="J4" s="17" t="s">
        <v>181</v>
      </c>
      <c r="K4" s="17" t="s">
        <v>182</v>
      </c>
      <c r="L4" s="18" t="s">
        <v>116</v>
      </c>
      <c r="M4" s="1"/>
      <c r="N4" s="1"/>
      <c r="O4" s="1"/>
      <c r="P4" s="1"/>
      <c r="Q4" s="1"/>
      <c r="R4" s="1"/>
      <c r="S4" s="1"/>
      <c r="T4" s="1"/>
    </row>
    <row r="5" spans="1:20" s="22" customFormat="1" ht="15" customHeight="1" x14ac:dyDescent="0.25">
      <c r="A5" s="87" t="s">
        <v>109</v>
      </c>
      <c r="B5" s="80"/>
      <c r="C5" s="88">
        <f>C7+C11+C19+C23+C25+C35+C37</f>
        <v>118082.517423</v>
      </c>
      <c r="D5" s="88">
        <f t="shared" ref="D5:E5" si="0">D7+D11+D19+D23+D25+D35+D37</f>
        <v>128369.392945</v>
      </c>
      <c r="E5" s="88">
        <f t="shared" si="0"/>
        <v>125856.95634699998</v>
      </c>
      <c r="F5" s="89">
        <f>E5/E$5*100</f>
        <v>100</v>
      </c>
      <c r="G5" s="89">
        <f t="shared" ref="G5" si="1">E5-C5</f>
        <v>7774.4389239999873</v>
      </c>
      <c r="H5" s="89">
        <f t="shared" ref="H5" si="2">G5/C5*100</f>
        <v>6.5839034377545289</v>
      </c>
      <c r="I5" s="90"/>
      <c r="J5" s="88">
        <f t="shared" ref="J5:K5" si="3">J7+J11+J19+J23+J25+J35+J37</f>
        <v>553235.72531299992</v>
      </c>
      <c r="K5" s="88">
        <f t="shared" si="3"/>
        <v>591541.22143299994</v>
      </c>
      <c r="L5" s="88">
        <f>K5/K$5*100</f>
        <v>100</v>
      </c>
      <c r="M5" s="1"/>
      <c r="N5" s="1"/>
      <c r="O5" s="1"/>
      <c r="P5" s="1"/>
      <c r="Q5" s="1"/>
      <c r="R5" s="1"/>
      <c r="S5" s="1"/>
      <c r="T5" s="1"/>
    </row>
    <row r="6" spans="1:20" s="22" customFormat="1" ht="6" customHeight="1" x14ac:dyDescent="0.25">
      <c r="A6" s="121"/>
      <c r="B6" s="121"/>
      <c r="C6" s="111"/>
      <c r="D6" s="111"/>
      <c r="E6" s="111"/>
      <c r="F6" s="112"/>
      <c r="G6" s="111"/>
      <c r="H6" s="111"/>
      <c r="I6" s="114"/>
      <c r="J6" s="111"/>
      <c r="K6" s="111"/>
      <c r="L6" s="112"/>
      <c r="M6" s="1"/>
      <c r="N6" s="1"/>
      <c r="O6" s="1"/>
      <c r="P6" s="1"/>
      <c r="Q6" s="1"/>
      <c r="R6" s="1"/>
      <c r="S6" s="1"/>
      <c r="T6" s="1"/>
    </row>
    <row r="7" spans="1:20" s="22" customFormat="1" ht="15" customHeight="1" x14ac:dyDescent="0.25">
      <c r="A7" s="34" t="s">
        <v>115</v>
      </c>
      <c r="B7" s="36"/>
      <c r="C7" s="36">
        <f>SUM(C8:C9)</f>
        <v>13877.881884999999</v>
      </c>
      <c r="D7" s="36">
        <f t="shared" ref="D7:E7" si="4">SUM(D8:D9)</f>
        <v>23544.719229000002</v>
      </c>
      <c r="E7" s="36">
        <f t="shared" si="4"/>
        <v>22716.221111000003</v>
      </c>
      <c r="F7" s="37">
        <f>E7/E$5*100</f>
        <v>18.049237618911704</v>
      </c>
      <c r="G7" s="38">
        <f>E7-C7</f>
        <v>8838.3392260000037</v>
      </c>
      <c r="H7" s="38">
        <f>G7/C7*100</f>
        <v>63.686514262331208</v>
      </c>
      <c r="I7" s="38">
        <v>91343.749976999999</v>
      </c>
      <c r="J7" s="36">
        <f t="shared" ref="J7" si="5">SUM(J8:J9)</f>
        <v>64962.872649999998</v>
      </c>
      <c r="K7" s="36">
        <f t="shared" ref="K7" si="6">SUM(K8:K9)</f>
        <v>93041.559980000005</v>
      </c>
      <c r="L7" s="37">
        <f>K7/K$5*100</f>
        <v>15.728668875282805</v>
      </c>
      <c r="M7" s="1"/>
      <c r="N7" s="1"/>
      <c r="O7" s="1"/>
      <c r="P7" s="1"/>
      <c r="Q7" s="1"/>
      <c r="R7" s="1"/>
      <c r="S7" s="1"/>
      <c r="T7" s="1"/>
    </row>
    <row r="8" spans="1:20" s="22" customFormat="1" ht="15" customHeight="1" x14ac:dyDescent="0.25">
      <c r="A8" s="39"/>
      <c r="B8" s="40" t="s">
        <v>83</v>
      </c>
      <c r="C8" s="41">
        <v>13072.971908</v>
      </c>
      <c r="D8" s="41">
        <v>22432.934539000002</v>
      </c>
      <c r="E8" s="41">
        <v>22289.092635000001</v>
      </c>
      <c r="F8" s="42">
        <f>E8/E$5*100</f>
        <v>17.709861482385435</v>
      </c>
      <c r="G8" s="43">
        <f>E8-C8</f>
        <v>9216.1207270000014</v>
      </c>
      <c r="H8" s="43">
        <f t="shared" ref="H8:H37" si="7">G8/C8*100</f>
        <v>70.497518023122197</v>
      </c>
      <c r="I8" s="43">
        <v>-610.72689200000002</v>
      </c>
      <c r="J8" s="41">
        <v>62021.831323999999</v>
      </c>
      <c r="K8" s="41">
        <v>86922.443759000002</v>
      </c>
      <c r="L8" s="42">
        <f>K8/K$5*100</f>
        <v>14.694232727929196</v>
      </c>
      <c r="M8" s="1"/>
      <c r="N8" s="1"/>
      <c r="O8" s="1"/>
      <c r="P8" s="1"/>
      <c r="Q8" s="1"/>
      <c r="R8" s="1"/>
      <c r="S8" s="1"/>
      <c r="T8" s="1"/>
    </row>
    <row r="9" spans="1:20" s="22" customFormat="1" ht="15" customHeight="1" x14ac:dyDescent="0.25">
      <c r="A9" s="39"/>
      <c r="B9" s="40" t="s">
        <v>84</v>
      </c>
      <c r="C9" s="41">
        <v>804.90997700000003</v>
      </c>
      <c r="D9" s="41">
        <v>1111.78469</v>
      </c>
      <c r="E9" s="41">
        <v>427.12847599999998</v>
      </c>
      <c r="F9" s="42">
        <f>E9/E$5*100</f>
        <v>0.33937613652626786</v>
      </c>
      <c r="G9" s="43">
        <f t="shared" ref="G9:G37" si="8">E9-C9</f>
        <v>-377.78150100000005</v>
      </c>
      <c r="H9" s="43">
        <f t="shared" si="7"/>
        <v>-46.934627696880945</v>
      </c>
      <c r="I9" s="43">
        <v>90733.023084999993</v>
      </c>
      <c r="J9" s="41">
        <v>2941.0413259999996</v>
      </c>
      <c r="K9" s="41">
        <v>6119.1162210000002</v>
      </c>
      <c r="L9" s="56">
        <f>K9/K$5*100</f>
        <v>1.0344361473536079</v>
      </c>
      <c r="M9" s="1"/>
      <c r="N9" s="1"/>
      <c r="O9" s="1"/>
      <c r="P9" s="1"/>
      <c r="Q9" s="1"/>
      <c r="R9" s="1"/>
      <c r="S9" s="1"/>
      <c r="T9" s="1"/>
    </row>
    <row r="10" spans="1:20" s="22" customFormat="1" ht="8.1" customHeight="1" x14ac:dyDescent="0.25">
      <c r="A10" s="39"/>
      <c r="B10" s="40"/>
      <c r="C10" s="72"/>
      <c r="D10" s="72"/>
      <c r="E10" s="72"/>
      <c r="F10" s="56"/>
      <c r="G10" s="43"/>
      <c r="H10" s="43"/>
      <c r="I10" s="43"/>
      <c r="J10" s="44"/>
      <c r="K10" s="73"/>
      <c r="L10" s="56"/>
      <c r="M10" s="1"/>
      <c r="N10" s="1"/>
      <c r="O10" s="1"/>
      <c r="P10" s="1"/>
      <c r="Q10" s="1"/>
      <c r="R10" s="1"/>
      <c r="S10" s="1"/>
      <c r="T10" s="1"/>
    </row>
    <row r="11" spans="1:20" s="22" customFormat="1" ht="15" customHeight="1" x14ac:dyDescent="0.25">
      <c r="A11" s="34" t="s">
        <v>114</v>
      </c>
      <c r="B11" s="35"/>
      <c r="C11" s="36">
        <f>SUM(C12:C17)</f>
        <v>10186.555635999999</v>
      </c>
      <c r="D11" s="36">
        <f t="shared" ref="D11:E11" si="9">SUM(D12:D17)</f>
        <v>9711.5204569999987</v>
      </c>
      <c r="E11" s="36">
        <f t="shared" si="9"/>
        <v>10072.771435999999</v>
      </c>
      <c r="F11" s="37">
        <f>E11/E$5*100</f>
        <v>8.0033489831331845</v>
      </c>
      <c r="G11" s="38">
        <f t="shared" si="8"/>
        <v>-113.78420000000006</v>
      </c>
      <c r="H11" s="38">
        <f t="shared" si="7"/>
        <v>-1.1170036670479544</v>
      </c>
      <c r="I11" s="38"/>
      <c r="J11" s="36">
        <f t="shared" ref="J11" si="10">SUM(J12:J17)</f>
        <v>48073.849146</v>
      </c>
      <c r="K11" s="36">
        <f t="shared" ref="K11" si="11">SUM(K12:K17)</f>
        <v>48631.983577999992</v>
      </c>
      <c r="L11" s="37">
        <f>K11/K$5*100</f>
        <v>8.2212332490016049</v>
      </c>
      <c r="M11" s="1"/>
      <c r="N11" s="1"/>
      <c r="O11" s="1"/>
      <c r="P11" s="1"/>
      <c r="Q11" s="1"/>
      <c r="R11" s="1"/>
      <c r="S11" s="1"/>
      <c r="T11" s="1"/>
    </row>
    <row r="12" spans="1:20" s="22" customFormat="1" ht="15" customHeight="1" x14ac:dyDescent="0.25">
      <c r="A12" s="39"/>
      <c r="B12" s="40" t="s">
        <v>85</v>
      </c>
      <c r="C12" s="41">
        <v>1681.4432509999999</v>
      </c>
      <c r="D12" s="41">
        <v>1637.3002839999999</v>
      </c>
      <c r="E12" s="41">
        <v>1760.3208770000001</v>
      </c>
      <c r="F12" s="42">
        <f>E12/E$5*100</f>
        <v>1.3986679227698966</v>
      </c>
      <c r="G12" s="43">
        <f t="shared" si="8"/>
        <v>78.877626000000191</v>
      </c>
      <c r="H12" s="43">
        <f t="shared" si="7"/>
        <v>4.6910667935471224</v>
      </c>
      <c r="I12" s="43"/>
      <c r="J12" s="41">
        <v>7048.8177489999998</v>
      </c>
      <c r="K12" s="41">
        <v>7797.4273069999999</v>
      </c>
      <c r="L12" s="42">
        <f>K12/K$5*100</f>
        <v>1.3181545130719456</v>
      </c>
      <c r="M12" s="1"/>
      <c r="N12" s="1"/>
      <c r="O12" s="1"/>
      <c r="P12" s="1"/>
      <c r="Q12" s="1"/>
      <c r="R12" s="1"/>
      <c r="S12" s="1"/>
      <c r="T12" s="1"/>
    </row>
    <row r="13" spans="1:20" s="22" customFormat="1" ht="23.4" x14ac:dyDescent="0.25">
      <c r="A13" s="39"/>
      <c r="B13" s="40" t="s">
        <v>86</v>
      </c>
      <c r="C13" s="41">
        <v>1309.294269</v>
      </c>
      <c r="D13" s="41">
        <v>1201.0797439999999</v>
      </c>
      <c r="E13" s="41">
        <v>1212.997883</v>
      </c>
      <c r="F13" s="42">
        <f t="shared" ref="F13:F16" si="12">E13/E$5*100</f>
        <v>0.96379089261911421</v>
      </c>
      <c r="G13" s="43">
        <f t="shared" si="8"/>
        <v>-96.296385999999984</v>
      </c>
      <c r="H13" s="43">
        <f t="shared" si="7"/>
        <v>-7.3548313988686669</v>
      </c>
      <c r="I13" s="43"/>
      <c r="J13" s="41">
        <v>6568.1874600000001</v>
      </c>
      <c r="K13" s="41">
        <v>6422.7151480000002</v>
      </c>
      <c r="L13" s="42">
        <f t="shared" ref="L13:L17" si="13">K13/K$5*100</f>
        <v>1.0857595236458868</v>
      </c>
      <c r="M13" s="1"/>
      <c r="N13" s="1"/>
      <c r="O13" s="1"/>
      <c r="P13" s="1"/>
      <c r="Q13" s="1"/>
      <c r="R13" s="1"/>
      <c r="S13" s="1"/>
      <c r="T13" s="1"/>
    </row>
    <row r="14" spans="1:20" s="22" customFormat="1" ht="23.4" x14ac:dyDescent="0.25">
      <c r="A14" s="39"/>
      <c r="B14" s="40" t="s">
        <v>87</v>
      </c>
      <c r="C14" s="41">
        <v>3309.2557459999998</v>
      </c>
      <c r="D14" s="41">
        <v>3048.4584519999999</v>
      </c>
      <c r="E14" s="41">
        <v>3232.3128270000002</v>
      </c>
      <c r="F14" s="42">
        <f t="shared" si="12"/>
        <v>2.56824328254705</v>
      </c>
      <c r="G14" s="43">
        <f t="shared" si="8"/>
        <v>-76.94291899999962</v>
      </c>
      <c r="H14" s="43">
        <f t="shared" si="7"/>
        <v>-2.32508228150704</v>
      </c>
      <c r="I14" s="43"/>
      <c r="J14" s="41">
        <v>16243.728167000001</v>
      </c>
      <c r="K14" s="41">
        <v>15817.716551</v>
      </c>
      <c r="L14" s="42">
        <f t="shared" si="13"/>
        <v>2.6739838202115167</v>
      </c>
      <c r="M14" s="1"/>
      <c r="N14" s="1"/>
      <c r="O14" s="1"/>
      <c r="P14" s="1"/>
      <c r="Q14" s="1"/>
      <c r="R14" s="1"/>
      <c r="S14" s="1"/>
      <c r="T14" s="1"/>
    </row>
    <row r="15" spans="1:20" s="22" customFormat="1" ht="15" customHeight="1" x14ac:dyDescent="0.25">
      <c r="A15" s="39"/>
      <c r="B15" s="40" t="s">
        <v>88</v>
      </c>
      <c r="C15" s="41">
        <v>2089.6384419999999</v>
      </c>
      <c r="D15" s="41">
        <v>2054.209523</v>
      </c>
      <c r="E15" s="41">
        <v>2074.102476</v>
      </c>
      <c r="F15" s="42">
        <f t="shared" si="12"/>
        <v>1.6479839781612833</v>
      </c>
      <c r="G15" s="43">
        <f t="shared" si="8"/>
        <v>-15.535965999999917</v>
      </c>
      <c r="H15" s="43">
        <f t="shared" si="7"/>
        <v>-0.7434762726287899</v>
      </c>
      <c r="I15" s="43"/>
      <c r="J15" s="41">
        <v>9672.5205919999989</v>
      </c>
      <c r="K15" s="41">
        <v>9923.5963680000004</v>
      </c>
      <c r="L15" s="42">
        <f t="shared" si="13"/>
        <v>1.6775832365427104</v>
      </c>
      <c r="M15" s="1"/>
      <c r="N15" s="1"/>
      <c r="O15" s="1"/>
      <c r="P15" s="1"/>
      <c r="Q15" s="1"/>
      <c r="R15" s="1"/>
      <c r="S15" s="1"/>
      <c r="T15" s="1"/>
    </row>
    <row r="16" spans="1:20" s="22" customFormat="1" ht="15" customHeight="1" x14ac:dyDescent="0.25">
      <c r="A16" s="39"/>
      <c r="B16" s="40" t="s">
        <v>89</v>
      </c>
      <c r="C16" s="41">
        <v>1639.905878</v>
      </c>
      <c r="D16" s="41">
        <v>1651.045987</v>
      </c>
      <c r="E16" s="41">
        <v>1598.6869409999999</v>
      </c>
      <c r="F16" s="42">
        <f t="shared" si="12"/>
        <v>1.2702412225767348</v>
      </c>
      <c r="G16" s="43">
        <f t="shared" si="8"/>
        <v>-41.218937000000096</v>
      </c>
      <c r="H16" s="43">
        <f t="shared" si="7"/>
        <v>-2.5134940701761481</v>
      </c>
      <c r="I16" s="43"/>
      <c r="J16" s="41">
        <v>7897.5879299999997</v>
      </c>
      <c r="K16" s="41">
        <v>7909.7405769999996</v>
      </c>
      <c r="L16" s="42">
        <f t="shared" si="13"/>
        <v>1.3371410631094769</v>
      </c>
      <c r="M16" s="1"/>
      <c r="N16" s="1"/>
      <c r="O16" s="1"/>
      <c r="P16" s="1"/>
      <c r="Q16" s="1"/>
      <c r="R16" s="1"/>
      <c r="S16" s="1"/>
      <c r="T16" s="1"/>
    </row>
    <row r="17" spans="1:20" s="22" customFormat="1" ht="15" customHeight="1" x14ac:dyDescent="0.25">
      <c r="A17" s="39"/>
      <c r="B17" s="40" t="s">
        <v>90</v>
      </c>
      <c r="C17" s="41">
        <v>157.01804999999999</v>
      </c>
      <c r="D17" s="41">
        <v>119.426467</v>
      </c>
      <c r="E17" s="41">
        <v>194.35043200000001</v>
      </c>
      <c r="F17" s="42">
        <f>E17/E$5*100</f>
        <v>0.15442168445910673</v>
      </c>
      <c r="G17" s="43">
        <f t="shared" ref="G17" si="14">E17-C17</f>
        <v>37.332382000000024</v>
      </c>
      <c r="H17" s="43">
        <f t="shared" ref="H17" si="15">G17/C17*100</f>
        <v>23.775853795152869</v>
      </c>
      <c r="I17" s="43">
        <v>26.627193808311965</v>
      </c>
      <c r="J17" s="41">
        <v>643.007248</v>
      </c>
      <c r="K17" s="41">
        <v>760.78762700000004</v>
      </c>
      <c r="L17" s="42">
        <f t="shared" si="13"/>
        <v>0.12861109242006891</v>
      </c>
      <c r="M17" s="1"/>
      <c r="N17" s="1"/>
      <c r="O17" s="1"/>
      <c r="P17" s="1"/>
      <c r="Q17" s="1"/>
      <c r="R17" s="1"/>
      <c r="S17" s="1"/>
      <c r="T17" s="1"/>
    </row>
    <row r="18" spans="1:20" s="22" customFormat="1" ht="8.1" customHeight="1" x14ac:dyDescent="0.25">
      <c r="A18" s="39"/>
      <c r="B18" s="40"/>
      <c r="C18" s="106"/>
      <c r="D18" s="106"/>
      <c r="E18" s="106"/>
      <c r="F18" s="42"/>
      <c r="G18" s="43"/>
      <c r="H18" s="43"/>
      <c r="I18" s="43"/>
      <c r="J18" s="44"/>
      <c r="K18" s="44"/>
      <c r="L18" s="42"/>
      <c r="M18" s="1"/>
      <c r="N18" s="1"/>
      <c r="O18" s="1"/>
      <c r="P18" s="1"/>
      <c r="Q18" s="1"/>
      <c r="R18" s="1"/>
      <c r="S18" s="1"/>
      <c r="T18" s="1"/>
    </row>
    <row r="19" spans="1:20" s="22" customFormat="1" ht="15" customHeight="1" x14ac:dyDescent="0.25">
      <c r="A19" s="34" t="s">
        <v>113</v>
      </c>
      <c r="B19" s="35"/>
      <c r="C19" s="36">
        <f>SUM(C20:C21)</f>
        <v>3386.3710620000002</v>
      </c>
      <c r="D19" s="36">
        <f t="shared" ref="D19:E19" si="16">SUM(D20:D21)</f>
        <v>2862.2809740000002</v>
      </c>
      <c r="E19" s="36">
        <f t="shared" si="16"/>
        <v>1532.1718080000001</v>
      </c>
      <c r="F19" s="38">
        <f>E19/E$5*100</f>
        <v>1.2173914358580642</v>
      </c>
      <c r="G19" s="38">
        <f t="shared" si="8"/>
        <v>-1854.1992540000001</v>
      </c>
      <c r="H19" s="38">
        <f t="shared" si="7"/>
        <v>-54.754757232803222</v>
      </c>
      <c r="I19" s="38"/>
      <c r="J19" s="36">
        <f t="shared" ref="J19" si="17">SUM(J20:J21)</f>
        <v>20637.328751000001</v>
      </c>
      <c r="K19" s="36">
        <f t="shared" ref="K19" si="18">SUM(K20:K21)</f>
        <v>12261.137898000001</v>
      </c>
      <c r="L19" s="37">
        <f>K19/K$5*100</f>
        <v>2.0727444603602727</v>
      </c>
      <c r="M19" s="1"/>
      <c r="N19" s="1"/>
      <c r="O19" s="1"/>
      <c r="P19" s="1"/>
      <c r="Q19" s="1"/>
      <c r="R19" s="1"/>
      <c r="S19" s="1"/>
      <c r="T19" s="1"/>
    </row>
    <row r="20" spans="1:20" s="22" customFormat="1" ht="15" customHeight="1" x14ac:dyDescent="0.25">
      <c r="A20" s="39"/>
      <c r="B20" s="40" t="s">
        <v>91</v>
      </c>
      <c r="C20" s="41">
        <v>2522.629023</v>
      </c>
      <c r="D20" s="41">
        <v>1490.5854650000001</v>
      </c>
      <c r="E20" s="41">
        <v>353.07286299999998</v>
      </c>
      <c r="F20" s="42">
        <f>E20/E$5*100</f>
        <v>0.28053504013440739</v>
      </c>
      <c r="G20" s="43">
        <f t="shared" si="8"/>
        <v>-2169.5561600000001</v>
      </c>
      <c r="H20" s="43">
        <f>G20/C20*100</f>
        <v>-86.003773849390143</v>
      </c>
      <c r="I20" s="43">
        <f t="shared" ref="I20" si="19">H20/D20*100</f>
        <v>-5.7697982349096728</v>
      </c>
      <c r="J20" s="41">
        <v>16389.680781999999</v>
      </c>
      <c r="K20" s="41">
        <v>7611.8616309999998</v>
      </c>
      <c r="L20" s="42">
        <f>K20/K$5*100</f>
        <v>1.2867846491847814</v>
      </c>
      <c r="M20" s="1"/>
      <c r="N20" s="1"/>
      <c r="O20" s="1"/>
      <c r="P20" s="1"/>
      <c r="Q20" s="1"/>
      <c r="R20" s="1"/>
      <c r="S20" s="1"/>
      <c r="T20" s="1"/>
    </row>
    <row r="21" spans="1:20" s="22" customFormat="1" ht="15" customHeight="1" x14ac:dyDescent="0.25">
      <c r="A21" s="39"/>
      <c r="B21" s="40" t="s">
        <v>92</v>
      </c>
      <c r="C21" s="41">
        <v>863.74203899999998</v>
      </c>
      <c r="D21" s="41">
        <v>1371.6955089999999</v>
      </c>
      <c r="E21" s="41">
        <v>1179.098945</v>
      </c>
      <c r="F21" s="42">
        <f t="shared" ref="F21" si="20">E21/E$5*100</f>
        <v>0.93685639572365664</v>
      </c>
      <c r="G21" s="43">
        <f t="shared" si="8"/>
        <v>315.35690599999998</v>
      </c>
      <c r="H21" s="43">
        <f t="shared" si="7"/>
        <v>36.510542703826879</v>
      </c>
      <c r="I21" s="43"/>
      <c r="J21" s="41">
        <v>4247.6479689999996</v>
      </c>
      <c r="K21" s="41">
        <v>4649.2762670000002</v>
      </c>
      <c r="L21" s="42">
        <f>K21/K$5*100</f>
        <v>0.78595981117549119</v>
      </c>
      <c r="M21" s="1"/>
      <c r="N21" s="1"/>
      <c r="O21" s="1"/>
      <c r="P21" s="1"/>
      <c r="Q21" s="1"/>
      <c r="R21" s="1"/>
      <c r="S21" s="1"/>
      <c r="T21" s="1"/>
    </row>
    <row r="22" spans="1:20" s="22" customFormat="1" ht="8.1" customHeight="1" x14ac:dyDescent="0.25">
      <c r="A22" s="39"/>
      <c r="B22" s="40"/>
      <c r="C22" s="41"/>
      <c r="D22" s="41"/>
      <c r="E22" s="42"/>
      <c r="F22" s="41"/>
      <c r="G22" s="43"/>
      <c r="H22" s="43"/>
      <c r="I22" s="43"/>
      <c r="J22" s="44"/>
      <c r="K22" s="44"/>
      <c r="L22" s="42"/>
      <c r="M22" s="1"/>
      <c r="N22" s="1"/>
      <c r="O22" s="1"/>
      <c r="P22" s="1"/>
      <c r="Q22" s="1"/>
      <c r="R22" s="1"/>
      <c r="S22" s="1"/>
      <c r="T22" s="1"/>
    </row>
    <row r="23" spans="1:20" s="22" customFormat="1" ht="15" customHeight="1" x14ac:dyDescent="0.25">
      <c r="A23" s="34" t="s">
        <v>82</v>
      </c>
      <c r="B23" s="36"/>
      <c r="C23" s="131">
        <v>273.827654</v>
      </c>
      <c r="D23" s="131">
        <v>527.628106</v>
      </c>
      <c r="E23" s="131">
        <v>600.98692200000005</v>
      </c>
      <c r="F23" s="138">
        <f>E23/E$5*100</f>
        <v>0.47751585565363591</v>
      </c>
      <c r="G23" s="139">
        <f t="shared" si="8"/>
        <v>327.15926800000005</v>
      </c>
      <c r="H23" s="139">
        <f t="shared" si="7"/>
        <v>119.47634332067865</v>
      </c>
      <c r="I23" s="139"/>
      <c r="J23" s="131">
        <v>1497.3523499999999</v>
      </c>
      <c r="K23" s="131">
        <v>2564.0131550000001</v>
      </c>
      <c r="L23" s="37">
        <f>K23/K$5*100</f>
        <v>0.43344623537624577</v>
      </c>
      <c r="M23" s="1"/>
      <c r="N23" s="1"/>
      <c r="O23" s="1"/>
      <c r="P23" s="1"/>
      <c r="Q23" s="1"/>
      <c r="R23" s="1"/>
      <c r="S23" s="1"/>
      <c r="T23" s="1"/>
    </row>
    <row r="24" spans="1:20" s="22" customFormat="1" ht="8.1" customHeight="1" x14ac:dyDescent="0.25">
      <c r="A24" s="126"/>
      <c r="B24" s="127"/>
      <c r="C24" s="127"/>
      <c r="D24" s="127"/>
      <c r="E24" s="127"/>
      <c r="F24" s="128"/>
      <c r="G24" s="129"/>
      <c r="H24" s="129"/>
      <c r="I24" s="129"/>
      <c r="J24" s="130"/>
      <c r="K24" s="130"/>
      <c r="L24" s="128"/>
      <c r="M24" s="1"/>
      <c r="N24" s="1"/>
      <c r="O24" s="1"/>
      <c r="P24" s="1"/>
      <c r="Q24" s="1"/>
      <c r="R24" s="1"/>
      <c r="S24" s="1"/>
      <c r="T24" s="1"/>
    </row>
    <row r="25" spans="1:20" s="22" customFormat="1" ht="15" customHeight="1" x14ac:dyDescent="0.25">
      <c r="A25" s="34" t="s">
        <v>112</v>
      </c>
      <c r="B25" s="36"/>
      <c r="C25" s="36">
        <f>SUM(C26:C33)</f>
        <v>68126.581206999996</v>
      </c>
      <c r="D25" s="36">
        <f t="shared" ref="D25:E25" si="21">SUM(D26:D33)</f>
        <v>58185.902252</v>
      </c>
      <c r="E25" s="36">
        <f t="shared" si="21"/>
        <v>65132.403966999998</v>
      </c>
      <c r="F25" s="37">
        <f>E25/E$5*100</f>
        <v>51.751135461613707</v>
      </c>
      <c r="G25" s="38">
        <f t="shared" si="8"/>
        <v>-2994.1772399999973</v>
      </c>
      <c r="H25" s="38">
        <f t="shared" si="7"/>
        <v>-4.3950205440403725</v>
      </c>
      <c r="I25" s="38"/>
      <c r="J25" s="36">
        <f t="shared" ref="J25" si="22">SUM(J26:J33)</f>
        <v>300887.44498899998</v>
      </c>
      <c r="K25" s="36">
        <f t="shared" ref="K25" si="23">SUM(K26:K33)</f>
        <v>301681.68513599999</v>
      </c>
      <c r="L25" s="37">
        <f>K25/K$5*100</f>
        <v>50.99926669610285</v>
      </c>
      <c r="M25" s="1"/>
      <c r="N25" s="1"/>
      <c r="O25" s="1"/>
      <c r="P25" s="1"/>
      <c r="Q25" s="1"/>
      <c r="R25" s="1"/>
      <c r="S25" s="1"/>
      <c r="T25" s="1"/>
    </row>
    <row r="26" spans="1:20" s="22" customFormat="1" ht="13.2" x14ac:dyDescent="0.25">
      <c r="A26" s="39"/>
      <c r="B26" s="40" t="s">
        <v>93</v>
      </c>
      <c r="C26" s="41">
        <v>1147.715717</v>
      </c>
      <c r="D26" s="41">
        <v>2358.2651310000001</v>
      </c>
      <c r="E26" s="41">
        <v>1740.53693</v>
      </c>
      <c r="F26" s="42">
        <f>E26/E$5*100</f>
        <v>1.3829485318246286</v>
      </c>
      <c r="G26" s="43">
        <f t="shared" si="8"/>
        <v>592.82121299999994</v>
      </c>
      <c r="H26" s="43">
        <f t="shared" si="7"/>
        <v>51.652269304943211</v>
      </c>
      <c r="I26" s="43"/>
      <c r="J26" s="41">
        <v>6947.7197130000004</v>
      </c>
      <c r="K26" s="41">
        <v>11812.244349000001</v>
      </c>
      <c r="L26" s="42">
        <f>K26/K$5*100</f>
        <v>1.9968590388992693</v>
      </c>
      <c r="M26" s="1"/>
      <c r="N26" s="1"/>
      <c r="O26" s="1"/>
      <c r="P26" s="1"/>
      <c r="Q26" s="1"/>
      <c r="R26" s="1"/>
      <c r="S26" s="1"/>
      <c r="T26" s="1"/>
    </row>
    <row r="27" spans="1:20" s="22" customFormat="1" ht="23.4" x14ac:dyDescent="0.25">
      <c r="A27" s="39"/>
      <c r="B27" s="40" t="s">
        <v>94</v>
      </c>
      <c r="C27" s="41">
        <v>1380.208893</v>
      </c>
      <c r="D27" s="41">
        <v>961.95719099999997</v>
      </c>
      <c r="E27" s="41">
        <v>1369.648866</v>
      </c>
      <c r="F27" s="42">
        <f t="shared" ref="F27:F33" si="24">E27/E$5*100</f>
        <v>1.0882583734376539</v>
      </c>
      <c r="G27" s="43">
        <f t="shared" si="8"/>
        <v>-10.560026999999991</v>
      </c>
      <c r="H27" s="43">
        <f t="shared" si="7"/>
        <v>-0.76510353277371546</v>
      </c>
      <c r="I27" s="43"/>
      <c r="J27" s="41">
        <v>5911.1845539999995</v>
      </c>
      <c r="K27" s="41">
        <v>6294.9384980000004</v>
      </c>
      <c r="L27" s="42">
        <f t="shared" ref="L27:L33" si="25">K27/K$5*100</f>
        <v>1.0641588903560439</v>
      </c>
      <c r="M27" s="1"/>
      <c r="N27" s="1"/>
      <c r="O27" s="1"/>
      <c r="P27" s="1"/>
      <c r="Q27" s="1"/>
      <c r="R27" s="1"/>
      <c r="S27" s="1"/>
      <c r="T27" s="1"/>
    </row>
    <row r="28" spans="1:20" s="22" customFormat="1" ht="13.2" x14ac:dyDescent="0.25">
      <c r="A28" s="39"/>
      <c r="B28" s="40" t="s">
        <v>95</v>
      </c>
      <c r="C28" s="41">
        <v>8929.1631020000004</v>
      </c>
      <c r="D28" s="41">
        <v>4533.1763140000003</v>
      </c>
      <c r="E28" s="41">
        <v>6049.2485079999997</v>
      </c>
      <c r="F28" s="42">
        <f t="shared" si="24"/>
        <v>4.8064474809970994</v>
      </c>
      <c r="G28" s="43">
        <f t="shared" si="8"/>
        <v>-2879.9145940000008</v>
      </c>
      <c r="H28" s="43">
        <f t="shared" si="7"/>
        <v>-32.252906135793872</v>
      </c>
      <c r="I28" s="43"/>
      <c r="J28" s="41">
        <v>33844.355626999997</v>
      </c>
      <c r="K28" s="41">
        <v>27844.11735</v>
      </c>
      <c r="L28" s="42">
        <f t="shared" si="25"/>
        <v>4.7070459912409879</v>
      </c>
      <c r="M28" s="1"/>
      <c r="N28" s="1"/>
      <c r="O28" s="1"/>
      <c r="P28" s="1"/>
      <c r="Q28" s="1"/>
      <c r="R28" s="1"/>
      <c r="S28" s="1"/>
      <c r="T28" s="1"/>
    </row>
    <row r="29" spans="1:20" s="22" customFormat="1" ht="13.2" x14ac:dyDescent="0.25">
      <c r="A29" s="39"/>
      <c r="B29" s="40" t="s">
        <v>96</v>
      </c>
      <c r="C29" s="41">
        <v>3492.1432209999998</v>
      </c>
      <c r="D29" s="41">
        <v>1880.2201090000001</v>
      </c>
      <c r="E29" s="41">
        <v>1859.2408700000001</v>
      </c>
      <c r="F29" s="42">
        <f t="shared" si="24"/>
        <v>1.477265082490864</v>
      </c>
      <c r="G29" s="43">
        <f t="shared" si="8"/>
        <v>-1632.9023509999997</v>
      </c>
      <c r="H29" s="43">
        <f t="shared" si="7"/>
        <v>-46.759317922029744</v>
      </c>
      <c r="I29" s="43"/>
      <c r="J29" s="41">
        <v>16227.409072</v>
      </c>
      <c r="K29" s="41">
        <v>12152.674456999999</v>
      </c>
      <c r="L29" s="42">
        <f t="shared" si="25"/>
        <v>2.0544087236321964</v>
      </c>
      <c r="M29" s="1"/>
      <c r="N29" s="1"/>
      <c r="O29" s="1"/>
      <c r="P29" s="1"/>
      <c r="Q29" s="1"/>
      <c r="R29" s="1"/>
      <c r="S29" s="1"/>
      <c r="T29" s="1"/>
    </row>
    <row r="30" spans="1:20" s="22" customFormat="1" ht="13.2" x14ac:dyDescent="0.25">
      <c r="A30" s="39"/>
      <c r="B30" s="40" t="s">
        <v>97</v>
      </c>
      <c r="C30" s="41">
        <v>2964.7345089999999</v>
      </c>
      <c r="D30" s="41">
        <v>3139.5945499999998</v>
      </c>
      <c r="E30" s="41">
        <v>3878.199478</v>
      </c>
      <c r="F30" s="42">
        <f t="shared" si="24"/>
        <v>3.0814343446439492</v>
      </c>
      <c r="G30" s="43">
        <f t="shared" si="8"/>
        <v>913.46496900000011</v>
      </c>
      <c r="H30" s="43">
        <f t="shared" si="7"/>
        <v>30.811020893338281</v>
      </c>
      <c r="I30" s="43"/>
      <c r="J30" s="41">
        <v>16654.360944</v>
      </c>
      <c r="K30" s="41">
        <v>16942.303604000001</v>
      </c>
      <c r="L30" s="42">
        <f t="shared" si="25"/>
        <v>2.8640951788545723</v>
      </c>
      <c r="M30" s="1"/>
      <c r="N30" s="1"/>
      <c r="O30" s="1"/>
      <c r="P30" s="1"/>
      <c r="Q30" s="1"/>
      <c r="R30" s="1"/>
      <c r="S30" s="1"/>
      <c r="T30" s="1"/>
    </row>
    <row r="31" spans="1:20" s="22" customFormat="1" ht="13.2" x14ac:dyDescent="0.25">
      <c r="A31" s="39"/>
      <c r="B31" s="40" t="s">
        <v>98</v>
      </c>
      <c r="C31" s="41">
        <v>24290.126418</v>
      </c>
      <c r="D31" s="41">
        <v>21550.482759999999</v>
      </c>
      <c r="E31" s="41">
        <v>22374.023181</v>
      </c>
      <c r="F31" s="42">
        <f t="shared" si="24"/>
        <v>17.777343287495864</v>
      </c>
      <c r="G31" s="43">
        <f t="shared" si="8"/>
        <v>-1916.1032369999994</v>
      </c>
      <c r="H31" s="43">
        <f t="shared" si="7"/>
        <v>-7.8884037243218579</v>
      </c>
      <c r="I31" s="43"/>
      <c r="J31" s="41">
        <v>113580.66141</v>
      </c>
      <c r="K31" s="41">
        <v>101615.651192</v>
      </c>
      <c r="L31" s="42">
        <f t="shared" si="25"/>
        <v>17.17811836440368</v>
      </c>
      <c r="M31" s="1"/>
      <c r="N31" s="1"/>
      <c r="O31" s="1"/>
      <c r="P31" s="1"/>
      <c r="Q31" s="1"/>
      <c r="R31" s="1"/>
      <c r="S31" s="1"/>
      <c r="T31" s="1"/>
    </row>
    <row r="32" spans="1:20" s="22" customFormat="1" ht="23.4" x14ac:dyDescent="0.25">
      <c r="A32" s="39"/>
      <c r="B32" s="40" t="s">
        <v>99</v>
      </c>
      <c r="C32" s="41">
        <v>21441.914036999999</v>
      </c>
      <c r="D32" s="41">
        <v>18928.393058000001</v>
      </c>
      <c r="E32" s="41">
        <v>22951.883430000002</v>
      </c>
      <c r="F32" s="42">
        <f t="shared" si="24"/>
        <v>18.236483779823345</v>
      </c>
      <c r="G32" s="43">
        <f t="shared" si="8"/>
        <v>1509.969393000003</v>
      </c>
      <c r="H32" s="43">
        <f t="shared" si="7"/>
        <v>7.0421390105118959</v>
      </c>
      <c r="I32" s="43"/>
      <c r="J32" s="41">
        <v>87951.316867000001</v>
      </c>
      <c r="K32" s="41">
        <v>103569.50462399999</v>
      </c>
      <c r="L32" s="42">
        <f t="shared" si="25"/>
        <v>17.50841714345864</v>
      </c>
      <c r="M32" s="1"/>
      <c r="N32" s="1"/>
      <c r="O32" s="1"/>
      <c r="P32" s="1"/>
      <c r="Q32" s="1"/>
      <c r="R32" s="1"/>
      <c r="S32" s="1"/>
      <c r="T32" s="1"/>
    </row>
    <row r="33" spans="1:20" s="22" customFormat="1" ht="13.2" x14ac:dyDescent="0.25">
      <c r="A33" s="39"/>
      <c r="B33" s="40" t="s">
        <v>100</v>
      </c>
      <c r="C33" s="41">
        <v>4480.5753100000002</v>
      </c>
      <c r="D33" s="41">
        <v>4833.8131389999999</v>
      </c>
      <c r="E33" s="41">
        <v>4909.6227040000003</v>
      </c>
      <c r="F33" s="42">
        <f t="shared" si="24"/>
        <v>3.9009545809003106</v>
      </c>
      <c r="G33" s="43">
        <f t="shared" si="8"/>
        <v>429.04739400000017</v>
      </c>
      <c r="H33" s="43">
        <f t="shared" si="7"/>
        <v>9.575721069623091</v>
      </c>
      <c r="I33" s="43"/>
      <c r="J33" s="41">
        <v>19770.436802</v>
      </c>
      <c r="K33" s="41">
        <v>21450.251061999999</v>
      </c>
      <c r="L33" s="42">
        <f t="shared" si="25"/>
        <v>3.6261633652574679</v>
      </c>
      <c r="M33" s="1"/>
      <c r="N33" s="1"/>
      <c r="O33" s="1"/>
      <c r="P33" s="1"/>
      <c r="Q33" s="1"/>
      <c r="R33" s="1"/>
      <c r="S33" s="1"/>
      <c r="T33" s="1"/>
    </row>
    <row r="34" spans="1:20" s="22" customFormat="1" ht="8.1" customHeight="1" x14ac:dyDescent="0.25">
      <c r="A34" s="39"/>
      <c r="B34" s="40"/>
      <c r="C34" s="41"/>
      <c r="D34" s="41"/>
      <c r="E34" s="41"/>
      <c r="F34" s="42"/>
      <c r="G34" s="43"/>
      <c r="H34" s="43"/>
      <c r="I34" s="43"/>
      <c r="J34" s="41"/>
      <c r="K34" s="41"/>
      <c r="L34" s="42"/>
      <c r="M34" s="1"/>
      <c r="N34" s="1"/>
      <c r="O34" s="1"/>
      <c r="P34" s="1"/>
      <c r="Q34" s="1"/>
      <c r="R34" s="1"/>
      <c r="S34" s="1"/>
      <c r="T34" s="1"/>
    </row>
    <row r="35" spans="1:20" s="22" customFormat="1" ht="15" customHeight="1" x14ac:dyDescent="0.25">
      <c r="A35" s="34" t="s">
        <v>111</v>
      </c>
      <c r="B35" s="36"/>
      <c r="C35" s="131">
        <v>0</v>
      </c>
      <c r="D35" s="45">
        <v>0</v>
      </c>
      <c r="E35" s="45">
        <v>0</v>
      </c>
      <c r="F35" s="45">
        <f>E35/E$5*100</f>
        <v>0</v>
      </c>
      <c r="G35" s="38">
        <f>E35-C35</f>
        <v>0</v>
      </c>
      <c r="H35" s="45" t="e">
        <f>G35/C35*100</f>
        <v>#DIV/0!</v>
      </c>
      <c r="I35" s="45"/>
      <c r="J35" s="131">
        <v>0</v>
      </c>
      <c r="K35" s="45">
        <v>0</v>
      </c>
      <c r="L35" s="45">
        <f>K35/K$5*100</f>
        <v>0</v>
      </c>
      <c r="M35" s="1"/>
      <c r="N35" s="1"/>
      <c r="O35" s="1"/>
      <c r="P35" s="1"/>
      <c r="Q35" s="1"/>
      <c r="R35" s="1"/>
      <c r="S35" s="1"/>
      <c r="T35" s="1"/>
    </row>
    <row r="36" spans="1:20" s="22" customFormat="1" ht="15" customHeight="1" x14ac:dyDescent="0.25">
      <c r="A36" s="46" t="s">
        <v>110</v>
      </c>
      <c r="B36" s="47"/>
      <c r="C36" s="48">
        <f>+C35+C25+C23+C19+C11+C7</f>
        <v>95851.217443999994</v>
      </c>
      <c r="D36" s="48">
        <f>+D35+D25+D23+D19+D11+D7</f>
        <v>94832.051017999998</v>
      </c>
      <c r="E36" s="48">
        <f>+E35+E25+E23+E19+E11+E7</f>
        <v>100054.555244</v>
      </c>
      <c r="F36" s="49">
        <f>E36/E$5*100</f>
        <v>79.498629355170308</v>
      </c>
      <c r="G36" s="50">
        <f t="shared" si="8"/>
        <v>4203.3378000000084</v>
      </c>
      <c r="H36" s="50">
        <f t="shared" si="7"/>
        <v>4.3852732516994495</v>
      </c>
      <c r="I36" s="50"/>
      <c r="J36" s="48">
        <f>+J35+J25+J23+J19+J11+J7</f>
        <v>436058.84788599994</v>
      </c>
      <c r="K36" s="48">
        <f>+K35+K25+K23+K19+K11+K7</f>
        <v>458180.379747</v>
      </c>
      <c r="L36" s="49">
        <f>K36/K$5*100</f>
        <v>77.455359516123792</v>
      </c>
      <c r="M36" s="1"/>
      <c r="N36" s="1"/>
      <c r="O36" s="1"/>
      <c r="P36" s="1"/>
      <c r="Q36" s="1"/>
      <c r="R36" s="1"/>
      <c r="S36" s="1"/>
      <c r="T36" s="1"/>
    </row>
    <row r="37" spans="1:20" s="22" customFormat="1" ht="15" customHeight="1" x14ac:dyDescent="0.25">
      <c r="A37" s="46" t="s">
        <v>108</v>
      </c>
      <c r="B37" s="47"/>
      <c r="C37" s="132">
        <v>22231.299978999999</v>
      </c>
      <c r="D37" s="132">
        <v>33537.341927000001</v>
      </c>
      <c r="E37" s="132">
        <v>25802.401103</v>
      </c>
      <c r="F37" s="49">
        <f>E37/E$5*100</f>
        <v>20.501370644829713</v>
      </c>
      <c r="G37" s="50">
        <f t="shared" si="8"/>
        <v>3571.1011240000007</v>
      </c>
      <c r="H37" s="50">
        <f t="shared" si="7"/>
        <v>16.063393177067077</v>
      </c>
      <c r="I37" s="50"/>
      <c r="J37" s="132">
        <v>117176.877427</v>
      </c>
      <c r="K37" s="132">
        <v>133360.841686</v>
      </c>
      <c r="L37" s="49">
        <f>K37/K$5*100</f>
        <v>22.544640483876226</v>
      </c>
      <c r="M37" s="1"/>
      <c r="N37" s="1"/>
      <c r="O37" s="1"/>
      <c r="P37" s="1"/>
      <c r="Q37" s="1"/>
      <c r="R37" s="1"/>
      <c r="S37" s="1"/>
      <c r="T37" s="1"/>
    </row>
    <row r="38" spans="1:20" s="22" customFormat="1" ht="13.2" x14ac:dyDescent="0.25">
      <c r="C38" s="91"/>
      <c r="D38" s="91"/>
      <c r="E38" s="91"/>
      <c r="K38" s="51"/>
      <c r="M38" s="1"/>
      <c r="N38" s="1"/>
      <c r="O38" s="1"/>
      <c r="P38" s="1"/>
      <c r="Q38" s="1"/>
      <c r="R38" s="1"/>
      <c r="S38" s="1"/>
      <c r="T38" s="1"/>
    </row>
    <row r="39" spans="1:20" s="22" customFormat="1" ht="13.2" x14ac:dyDescent="0.25">
      <c r="C39" s="91"/>
      <c r="D39" s="91"/>
      <c r="E39" s="91"/>
      <c r="F39" s="51"/>
      <c r="G39" s="52"/>
      <c r="H39" s="52"/>
      <c r="J39" s="51"/>
      <c r="K39" s="51"/>
      <c r="L39" s="52"/>
      <c r="M39" s="1"/>
      <c r="N39" s="1"/>
      <c r="O39" s="1"/>
      <c r="P39" s="1"/>
      <c r="Q39" s="1"/>
      <c r="R39" s="1"/>
      <c r="S39" s="1"/>
      <c r="T39" s="1"/>
    </row>
    <row r="40" spans="1:20" s="22" customFormat="1" ht="13.2" x14ac:dyDescent="0.25">
      <c r="A40" s="23"/>
      <c r="B40" s="23"/>
      <c r="C40" s="53"/>
      <c r="D40" s="53"/>
      <c r="E40" s="53"/>
      <c r="G40" s="51"/>
      <c r="H40" s="51"/>
      <c r="J40" s="53"/>
      <c r="K40" s="53"/>
      <c r="M40" s="1"/>
      <c r="N40" s="1"/>
      <c r="O40" s="1"/>
      <c r="P40" s="1"/>
      <c r="Q40" s="1"/>
      <c r="R40" s="1"/>
      <c r="S40" s="1"/>
      <c r="T40" s="1"/>
    </row>
    <row r="41" spans="1:20" s="22" customFormat="1" ht="13.2" x14ac:dyDescent="0.25">
      <c r="C41" s="53"/>
      <c r="D41" s="53"/>
      <c r="E41" s="53"/>
      <c r="J41" s="53"/>
      <c r="K41" s="53"/>
      <c r="M41" s="1"/>
      <c r="N41" s="1"/>
      <c r="O41" s="1"/>
      <c r="P41" s="1"/>
      <c r="Q41" s="1"/>
      <c r="R41" s="1"/>
      <c r="S41" s="1"/>
      <c r="T41" s="1"/>
    </row>
  </sheetData>
  <mergeCells count="3">
    <mergeCell ref="C3:E3"/>
    <mergeCell ref="J3:L3"/>
    <mergeCell ref="G3:H3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Appendix i</vt:lpstr>
      <vt:lpstr>Appendix ii-iii</vt:lpstr>
      <vt:lpstr>Appendix iv</vt:lpstr>
      <vt:lpstr>Appendix v</vt:lpstr>
      <vt:lpstr>Appendix vi</vt:lpstr>
      <vt:lpstr>'Appendix i'!Print_Area</vt:lpstr>
      <vt:lpstr>'Appendix ii-iii'!Print_Area</vt:lpstr>
      <vt:lpstr>'Appendix iv'!Print_Area</vt:lpstr>
      <vt:lpstr>'Appendix v'!Print_Area</vt:lpstr>
      <vt:lpstr>'Appendix vi'!Print_Area</vt:lpstr>
      <vt:lpstr>'Appendix i'!Print_Titles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Nurul Ainie Hamid</dc:creator>
  <cp:lastModifiedBy>Nurafizah Paumil</cp:lastModifiedBy>
  <cp:lastPrinted>2024-05-13T07:02:46Z</cp:lastPrinted>
  <dcterms:created xsi:type="dcterms:W3CDTF">2020-06-23T08:33:49Z</dcterms:created>
  <dcterms:modified xsi:type="dcterms:W3CDTF">2025-06-12T06:33:50Z</dcterms:modified>
</cp:coreProperties>
</file>