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rhasni-bpip\New Current Account\1. CURRENT ACCOUNT CENTRAL\12. SITS\Penerbitan SITS KPI Menteri\SITS 2024\5. CMS &amp; NEWSS\Data\"/>
    </mc:Choice>
  </mc:AlternateContent>
  <xr:revisionPtr revIDLastSave="0" documentId="13_ncr:1_{DEDF364E-E41F-44AF-9B0B-793EEAE3B796}" xr6:coauthVersionLast="36" xr6:coauthVersionMax="36" xr10:uidLastSave="{00000000-0000-0000-0000-000000000000}"/>
  <bookViews>
    <workbookView xWindow="0" yWindow="0" windowWidth="22296" windowHeight="11208" tabRatio="661" xr2:uid="{00000000-000D-0000-FFFF-FFFF00000000}"/>
  </bookViews>
  <sheets>
    <sheet name="Table SITS 2019-2024" sheetId="96" r:id="rId1"/>
    <sheet name="Table 1" sheetId="47" r:id="rId2"/>
    <sheet name="Table 2" sheetId="66" r:id="rId3"/>
    <sheet name="Table 3" sheetId="48" r:id="rId4"/>
    <sheet name="Table 4" sheetId="67" r:id="rId5"/>
    <sheet name="Table 5" sheetId="49" r:id="rId6"/>
    <sheet name="Table 6" sheetId="53" r:id="rId7"/>
    <sheet name="Table 7" sheetId="68" r:id="rId8"/>
    <sheet name="Table 8" sheetId="85" r:id="rId9"/>
    <sheet name="Table 9" sheetId="69" r:id="rId10"/>
    <sheet name="Table 10" sheetId="84" r:id="rId11"/>
    <sheet name="Table 11" sheetId="89" r:id="rId12"/>
    <sheet name="Table 12" sheetId="90" r:id="rId13"/>
    <sheet name="Table 13 " sheetId="75" r:id="rId14"/>
    <sheet name="Table 14" sheetId="74" r:id="rId15"/>
    <sheet name="Table Time series" sheetId="97" r:id="rId16"/>
    <sheet name="Table 1 (2013 - 2018)" sheetId="91" r:id="rId17"/>
    <sheet name="Table 2 (2013-2018)" sheetId="92" r:id="rId18"/>
    <sheet name="Table 3 (2013-2018)" sheetId="93" r:id="rId19"/>
    <sheet name="Table 4 (2013-2018)" sheetId="94" r:id="rId20"/>
    <sheet name="Table 5 (2013-2018)" sheetId="95" r:id="rId21"/>
  </sheets>
  <externalReferences>
    <externalReference r:id="rId22"/>
    <externalReference r:id="rId23"/>
  </externalReferences>
  <definedNames>
    <definedName name="_xlnm._FilterDatabase" localSheetId="10" hidden="1">'Table 10'!$B$47:$E$60</definedName>
    <definedName name="_xlnm._FilterDatabase" localSheetId="11" hidden="1">'Table 11'!$A$9:$L$9</definedName>
    <definedName name="_xlnm._FilterDatabase" localSheetId="12" hidden="1">'Table 12'!$B$43:$E$56</definedName>
    <definedName name="_xlnm._FilterDatabase" localSheetId="13" hidden="1">'Table 13 '!$C$68:$P$68</definedName>
    <definedName name="_xlnm._FilterDatabase" localSheetId="19" hidden="1">'Table 4 (2013-2018)'!$A$46:$L$46</definedName>
    <definedName name="_xlnm._FilterDatabase" localSheetId="20" hidden="1">'Table 5 (2013-2018)'!$A$46:$S$46</definedName>
    <definedName name="_xlnm._FilterDatabase" localSheetId="6" hidden="1">'Table 6'!$B$46:$L$46</definedName>
    <definedName name="_xlnm._FilterDatabase" localSheetId="8" hidden="1">'Table 8'!$B$47:$E$60</definedName>
    <definedName name="_xlnm._FilterDatabase" localSheetId="9" hidden="1">'Table 9'!$B$47:$E$60</definedName>
    <definedName name="a">#REF!</definedName>
    <definedName name="ASEAN" localSheetId="16">#REF!</definedName>
    <definedName name="ASEAN" localSheetId="10">#REF!</definedName>
    <definedName name="ASEAN" localSheetId="11">#REF!</definedName>
    <definedName name="ASEAN" localSheetId="12">#REF!</definedName>
    <definedName name="ASEAN" localSheetId="13">#REF!</definedName>
    <definedName name="ASEAN" localSheetId="14">#REF!</definedName>
    <definedName name="ASEAN" localSheetId="2">#REF!</definedName>
    <definedName name="ASEAN" localSheetId="17">#REF!</definedName>
    <definedName name="ASEAN" localSheetId="3">#REF!</definedName>
    <definedName name="ASEAN" localSheetId="18">#REF!</definedName>
    <definedName name="ASEAN" localSheetId="4">#REF!</definedName>
    <definedName name="ASEAN" localSheetId="19">#REF!</definedName>
    <definedName name="ASEAN" localSheetId="5">#REF!</definedName>
    <definedName name="ASEAN" localSheetId="20">#REF!</definedName>
    <definedName name="ASEAN" localSheetId="6">#REF!</definedName>
    <definedName name="ASEAN" localSheetId="7">#REF!</definedName>
    <definedName name="ASEAN" localSheetId="8">#REF!</definedName>
    <definedName name="ASEAN" localSheetId="9">#REF!</definedName>
    <definedName name="ASEAN">#REF!</definedName>
    <definedName name="f" localSheetId="16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2">#REF!</definedName>
    <definedName name="f" localSheetId="17">#REF!</definedName>
    <definedName name="f" localSheetId="3">#REF!</definedName>
    <definedName name="f" localSheetId="18">#REF!</definedName>
    <definedName name="f" localSheetId="4">#REF!</definedName>
    <definedName name="f" localSheetId="19">#REF!</definedName>
    <definedName name="f" localSheetId="5">#REF!</definedName>
    <definedName name="f" localSheetId="20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>#REF!</definedName>
    <definedName name="l" localSheetId="16">#REF!</definedName>
    <definedName name="l" localSheetId="10">#REF!</definedName>
    <definedName name="l" localSheetId="11">#REF!</definedName>
    <definedName name="l" localSheetId="12">#REF!</definedName>
    <definedName name="l" localSheetId="13">#REF!</definedName>
    <definedName name="l" localSheetId="14">#REF!</definedName>
    <definedName name="l" localSheetId="2">#REF!</definedName>
    <definedName name="l" localSheetId="17">#REF!</definedName>
    <definedName name="l" localSheetId="3">#REF!</definedName>
    <definedName name="l" localSheetId="18">#REF!</definedName>
    <definedName name="l" localSheetId="4">#REF!</definedName>
    <definedName name="l" localSheetId="19">#REF!</definedName>
    <definedName name="l" localSheetId="5">#REF!</definedName>
    <definedName name="l" localSheetId="20">#REF!</definedName>
    <definedName name="l" localSheetId="6">#REF!</definedName>
    <definedName name="l" localSheetId="7">#REF!</definedName>
    <definedName name="l" localSheetId="8">#REF!</definedName>
    <definedName name="l" localSheetId="9">#REF!</definedName>
    <definedName name="l">#REF!</definedName>
    <definedName name="P" localSheetId="16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4">#REF!</definedName>
    <definedName name="P" localSheetId="2">#REF!</definedName>
    <definedName name="P" localSheetId="17">#REF!</definedName>
    <definedName name="P" localSheetId="18">#REF!</definedName>
    <definedName name="P" localSheetId="4">#REF!</definedName>
    <definedName name="P" localSheetId="19">#REF!</definedName>
    <definedName name="P" localSheetId="20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>#REF!</definedName>
    <definedName name="_xlnm.Print_Area" localSheetId="1">'Table 1'!$A$1:$L$85</definedName>
    <definedName name="_xlnm.Print_Area" localSheetId="16">'Table 1 (2013 - 2018)'!$A$1:$L$69</definedName>
    <definedName name="_xlnm.Print_Area" localSheetId="10">'Table 10'!$A$1:$L$81</definedName>
    <definedName name="_xlnm.Print_Area" localSheetId="11">'Table 11'!$A$1:$L$74</definedName>
    <definedName name="_xlnm.Print_Area" localSheetId="12">'Table 12'!$A$1:$L$74</definedName>
    <definedName name="_xlnm.Print_Area" localSheetId="13">'Table 13 '!$A$1:$P$117</definedName>
    <definedName name="_xlnm.Print_Area" localSheetId="2">'Table 2'!$A$1:$L$85</definedName>
    <definedName name="_xlnm.Print_Area" localSheetId="17">'Table 2 (2013-2018)'!$A$1:$L$69</definedName>
    <definedName name="_xlnm.Print_Area" localSheetId="3">'Table 3'!$A$1:$L$85</definedName>
    <definedName name="_xlnm.Print_Area" localSheetId="18">'Table 3 (2013-2018)'!$A$1:$L$69</definedName>
    <definedName name="_xlnm.Print_Area" localSheetId="4">'Table 4'!$A$1:$L$85</definedName>
    <definedName name="_xlnm.Print_Area" localSheetId="19">'Table 4 (2013-2018)'!$A$1:$L$80</definedName>
    <definedName name="_xlnm.Print_Area" localSheetId="5">'Table 5'!$A$1:$L$84</definedName>
    <definedName name="_xlnm.Print_Area" localSheetId="20">'Table 5 (2013-2018)'!$A$1:$L$80</definedName>
    <definedName name="_xlnm.Print_Area" localSheetId="6">'Table 6'!$A$1:$L$80</definedName>
    <definedName name="_xlnm.Print_Area" localSheetId="7">'Table 7'!$A$1:$L$81</definedName>
    <definedName name="_xlnm.Print_Area" localSheetId="8">'Table 8'!$A$1:$L$81</definedName>
    <definedName name="_xlnm.Print_Area" localSheetId="9">'Table 9'!$A$1:$L$81</definedName>
    <definedName name="_xlnm.Print_Area" localSheetId="0">'Table SITS 2019-2024'!$A$1:$K$53</definedName>
    <definedName name="_xlnm.Print_Area" localSheetId="15">'Table Time series'!$A$1:$K$53</definedName>
    <definedName name="_xlnm.Print_Titles" localSheetId="10">'Table 10'!$2:$5</definedName>
    <definedName name="_xlnm.Print_Titles" localSheetId="11">'Table 11'!$2:$5</definedName>
    <definedName name="_xlnm.Print_Titles" localSheetId="12">'Table 12'!$2:$5</definedName>
    <definedName name="_xlnm.Print_Titles" localSheetId="19">'Table 4 (2013-2018)'!$2:$5</definedName>
    <definedName name="_xlnm.Print_Titles" localSheetId="20">'Table 5 (2013-2018)'!$2:$5</definedName>
    <definedName name="_xlnm.Print_Titles" localSheetId="6">'Table 6'!$2:$5</definedName>
    <definedName name="_xlnm.Print_Titles" localSheetId="7">'Table 7'!$2:$5</definedName>
    <definedName name="_xlnm.Print_Titles" localSheetId="8">'Table 8'!$2:$5</definedName>
    <definedName name="_xlnm.Print_Titles" localSheetId="9">'Table 9'!$2:$5</definedName>
  </definedNames>
  <calcPr calcId="191029"/>
  <fileRecoveryPr autoRecover="0"/>
</workbook>
</file>

<file path=xl/calcChain.xml><?xml version="1.0" encoding="utf-8"?>
<calcChain xmlns="http://schemas.openxmlformats.org/spreadsheetml/2006/main">
  <c r="K67" i="93" l="1"/>
  <c r="J67" i="93"/>
  <c r="I67" i="93"/>
  <c r="H67" i="93"/>
  <c r="G67" i="93"/>
  <c r="K64" i="93"/>
  <c r="J64" i="93"/>
  <c r="I64" i="93"/>
  <c r="H64" i="93"/>
  <c r="G64" i="93"/>
  <c r="K61" i="93"/>
  <c r="J61" i="93"/>
  <c r="I61" i="93"/>
  <c r="H61" i="93"/>
  <c r="G61" i="93"/>
  <c r="K60" i="93"/>
  <c r="J60" i="93"/>
  <c r="I60" i="93"/>
  <c r="H60" i="93"/>
  <c r="G60" i="93"/>
  <c r="K58" i="93"/>
  <c r="J58" i="93"/>
  <c r="I58" i="93"/>
  <c r="H58" i="93"/>
  <c r="G58" i="93"/>
  <c r="K56" i="93"/>
  <c r="J56" i="93"/>
  <c r="I56" i="93"/>
  <c r="H56" i="93"/>
  <c r="G56" i="93"/>
  <c r="K54" i="93"/>
  <c r="J54" i="93"/>
  <c r="I54" i="93"/>
  <c r="H54" i="93"/>
  <c r="G54" i="93"/>
  <c r="K53" i="93"/>
  <c r="J53" i="93"/>
  <c r="I53" i="93"/>
  <c r="H53" i="93"/>
  <c r="G53" i="93"/>
  <c r="K52" i="93"/>
  <c r="J52" i="93"/>
  <c r="I52" i="93"/>
  <c r="H52" i="93"/>
  <c r="G52" i="93"/>
  <c r="K50" i="93"/>
  <c r="J50" i="93"/>
  <c r="I50" i="93"/>
  <c r="H50" i="93"/>
  <c r="G50" i="93"/>
  <c r="K48" i="93"/>
  <c r="J48" i="93"/>
  <c r="I48" i="93"/>
  <c r="H48" i="93"/>
  <c r="G48" i="93"/>
  <c r="K47" i="93"/>
  <c r="J47" i="93"/>
  <c r="I47" i="93"/>
  <c r="H47" i="93"/>
  <c r="G47" i="93"/>
  <c r="K45" i="93"/>
  <c r="J45" i="93"/>
  <c r="I45" i="93"/>
  <c r="H45" i="93"/>
  <c r="G45" i="93"/>
  <c r="K44" i="93"/>
  <c r="J44" i="93"/>
  <c r="I44" i="93"/>
  <c r="H44" i="93"/>
  <c r="G44" i="93"/>
  <c r="K43" i="93"/>
  <c r="J43" i="93"/>
  <c r="I43" i="93"/>
  <c r="H43" i="93"/>
  <c r="G43" i="93"/>
  <c r="K41" i="93"/>
  <c r="J41" i="93"/>
  <c r="I41" i="93"/>
  <c r="H41" i="93"/>
  <c r="G41" i="93"/>
  <c r="K38" i="93"/>
  <c r="J38" i="93"/>
  <c r="I38" i="93"/>
  <c r="H38" i="93"/>
  <c r="G38" i="93"/>
  <c r="K36" i="93"/>
  <c r="J36" i="93"/>
  <c r="I36" i="93"/>
  <c r="H36" i="93"/>
  <c r="G36" i="93"/>
  <c r="K33" i="93"/>
  <c r="J33" i="93"/>
  <c r="I33" i="93"/>
  <c r="H33" i="93"/>
  <c r="G33" i="93"/>
  <c r="K31" i="93"/>
  <c r="J31" i="93"/>
  <c r="I31" i="93"/>
  <c r="H31" i="93"/>
  <c r="G31" i="93"/>
  <c r="K29" i="93"/>
  <c r="J29" i="93"/>
  <c r="I29" i="93"/>
  <c r="H29" i="93"/>
  <c r="G29" i="93"/>
  <c r="K28" i="93"/>
  <c r="J28" i="93"/>
  <c r="I28" i="93"/>
  <c r="H28" i="93"/>
  <c r="G28" i="93"/>
  <c r="K27" i="93"/>
  <c r="J27" i="93"/>
  <c r="I27" i="93"/>
  <c r="H27" i="93"/>
  <c r="G27" i="93"/>
  <c r="K26" i="93"/>
  <c r="J26" i="93"/>
  <c r="I26" i="93"/>
  <c r="H26" i="93"/>
  <c r="G26" i="93"/>
  <c r="K25" i="93"/>
  <c r="J25" i="93"/>
  <c r="I25" i="93"/>
  <c r="H25" i="93"/>
  <c r="G25" i="93"/>
  <c r="K24" i="93"/>
  <c r="J24" i="93"/>
  <c r="I24" i="93"/>
  <c r="H24" i="93"/>
  <c r="G24" i="93"/>
  <c r="K22" i="93"/>
  <c r="J22" i="93"/>
  <c r="I22" i="93"/>
  <c r="H22" i="93"/>
  <c r="G22" i="93"/>
  <c r="K21" i="93"/>
  <c r="J21" i="93"/>
  <c r="I21" i="93"/>
  <c r="H21" i="93"/>
  <c r="G21" i="93"/>
  <c r="K20" i="93"/>
  <c r="J20" i="93"/>
  <c r="I20" i="93"/>
  <c r="H20" i="93"/>
  <c r="G20" i="93"/>
  <c r="K19" i="93"/>
  <c r="J19" i="93"/>
  <c r="I19" i="93"/>
  <c r="H19" i="93"/>
  <c r="G19" i="93"/>
  <c r="K18" i="93"/>
  <c r="J18" i="93"/>
  <c r="I18" i="93"/>
  <c r="H18" i="93"/>
  <c r="G18" i="93"/>
  <c r="K17" i="93"/>
  <c r="J17" i="93"/>
  <c r="I17" i="93"/>
  <c r="H17" i="93"/>
  <c r="G17" i="93"/>
  <c r="K16" i="93"/>
  <c r="J16" i="93"/>
  <c r="I16" i="93"/>
  <c r="H16" i="93"/>
  <c r="G16" i="93"/>
  <c r="K15" i="93"/>
  <c r="J15" i="93"/>
  <c r="I15" i="93"/>
  <c r="H15" i="93"/>
  <c r="G15" i="93"/>
  <c r="K12" i="93"/>
  <c r="J12" i="93"/>
  <c r="I12" i="93"/>
  <c r="H12" i="93"/>
  <c r="G12" i="93"/>
  <c r="K9" i="93"/>
  <c r="J9" i="93"/>
  <c r="I9" i="93"/>
  <c r="H9" i="93"/>
  <c r="G9" i="93"/>
  <c r="K7" i="93"/>
  <c r="J7" i="93"/>
  <c r="I7" i="93"/>
  <c r="H7" i="93"/>
  <c r="G7" i="93"/>
  <c r="L56" i="91"/>
  <c r="K56" i="91"/>
  <c r="J56" i="91"/>
  <c r="I56" i="91"/>
  <c r="H56" i="91"/>
  <c r="G56" i="91"/>
  <c r="L50" i="91"/>
  <c r="K50" i="91"/>
  <c r="J50" i="91"/>
  <c r="J47" i="91" s="1"/>
  <c r="I50" i="91"/>
  <c r="I47" i="91" s="1"/>
  <c r="H50" i="91"/>
  <c r="H47" i="91" s="1"/>
  <c r="G50" i="91"/>
  <c r="G47" i="91" s="1"/>
  <c r="L47" i="91"/>
  <c r="K47" i="91"/>
  <c r="L41" i="91"/>
  <c r="K41" i="91"/>
  <c r="J41" i="91"/>
  <c r="I41" i="91"/>
  <c r="H41" i="91"/>
  <c r="G41" i="91"/>
  <c r="L26" i="91"/>
  <c r="L24" i="91" s="1"/>
  <c r="K26" i="91"/>
  <c r="K24" i="91" s="1"/>
  <c r="J26" i="91"/>
  <c r="I26" i="91"/>
  <c r="H26" i="91"/>
  <c r="H24" i="91" s="1"/>
  <c r="G26" i="91"/>
  <c r="J24" i="91"/>
  <c r="I24" i="91"/>
  <c r="G24" i="91"/>
  <c r="L19" i="91"/>
  <c r="K19" i="91"/>
  <c r="J19" i="91"/>
  <c r="I19" i="91"/>
  <c r="H19" i="91"/>
  <c r="G19" i="91"/>
  <c r="L16" i="91"/>
  <c r="K16" i="91"/>
  <c r="J16" i="91"/>
  <c r="I16" i="91"/>
  <c r="H16" i="91"/>
  <c r="H15" i="91" s="1"/>
  <c r="G16" i="91"/>
  <c r="G15" i="91" s="1"/>
  <c r="K15" i="91"/>
  <c r="J15" i="91"/>
  <c r="I15" i="91"/>
  <c r="P10" i="74" l="1"/>
  <c r="H9" i="85" l="1"/>
  <c r="I9" i="85"/>
  <c r="J9" i="85"/>
  <c r="K9" i="85"/>
  <c r="L9" i="85"/>
  <c r="L41" i="89" l="1"/>
  <c r="K41" i="89"/>
  <c r="H72" i="48" l="1"/>
  <c r="I72" i="48"/>
  <c r="J72" i="48"/>
  <c r="K72" i="48"/>
  <c r="L72" i="48"/>
  <c r="K53" i="48"/>
  <c r="L53" i="48"/>
  <c r="H47" i="48"/>
  <c r="I47" i="48"/>
  <c r="J47" i="48"/>
  <c r="K47" i="48"/>
  <c r="L47" i="48"/>
  <c r="H41" i="48"/>
  <c r="I41" i="48"/>
  <c r="J41" i="48"/>
  <c r="K41" i="48"/>
  <c r="L41" i="48"/>
  <c r="K15" i="48"/>
  <c r="L15" i="48"/>
  <c r="P35" i="74" l="1"/>
  <c r="P45" i="74"/>
  <c r="H26" i="74"/>
  <c r="I26" i="74"/>
  <c r="J26" i="74"/>
  <c r="K26" i="74"/>
  <c r="L26" i="74"/>
  <c r="M26" i="74"/>
  <c r="N26" i="74"/>
  <c r="O26" i="74"/>
  <c r="P93" i="74"/>
  <c r="H87" i="74"/>
  <c r="I87" i="74"/>
  <c r="J87" i="74"/>
  <c r="K87" i="74"/>
  <c r="L87" i="74"/>
  <c r="M87" i="74"/>
  <c r="N87" i="74"/>
  <c r="O87" i="74"/>
  <c r="G87" i="74"/>
  <c r="P87" i="74" s="1"/>
  <c r="H83" i="74"/>
  <c r="I83" i="74"/>
  <c r="J83" i="74"/>
  <c r="K83" i="74"/>
  <c r="L83" i="74"/>
  <c r="M83" i="74"/>
  <c r="N83" i="74"/>
  <c r="O83" i="74"/>
  <c r="G83" i="74"/>
  <c r="G26" i="74"/>
  <c r="H40" i="74"/>
  <c r="I40" i="74"/>
  <c r="J40" i="74"/>
  <c r="K40" i="74"/>
  <c r="L40" i="74"/>
  <c r="M40" i="74"/>
  <c r="N40" i="74"/>
  <c r="O40" i="74"/>
  <c r="G40" i="74"/>
  <c r="H30" i="74"/>
  <c r="I30" i="74"/>
  <c r="J30" i="74"/>
  <c r="K30" i="74"/>
  <c r="L30" i="74"/>
  <c r="M30" i="74"/>
  <c r="N30" i="74"/>
  <c r="O30" i="74"/>
  <c r="P92" i="74"/>
  <c r="P104" i="74"/>
  <c r="P102" i="74"/>
  <c r="P99" i="74"/>
  <c r="P98" i="74"/>
  <c r="P97" i="74"/>
  <c r="P95" i="74"/>
  <c r="P91" i="74"/>
  <c r="P90" i="74"/>
  <c r="P89" i="74"/>
  <c r="P88" i="74"/>
  <c r="P85" i="74"/>
  <c r="P84" i="74"/>
  <c r="P81" i="74"/>
  <c r="P79" i="74"/>
  <c r="P78" i="74"/>
  <c r="P77" i="74"/>
  <c r="P76" i="74"/>
  <c r="P75" i="74"/>
  <c r="P74" i="74"/>
  <c r="P73" i="74"/>
  <c r="P72" i="74"/>
  <c r="P71" i="74"/>
  <c r="P70" i="74"/>
  <c r="P69" i="74"/>
  <c r="P68" i="74"/>
  <c r="P67" i="74"/>
  <c r="P26" i="74" l="1"/>
  <c r="P83" i="74"/>
  <c r="P14" i="74"/>
  <c r="P40" i="74"/>
  <c r="P44" i="74"/>
  <c r="P43" i="74"/>
  <c r="P42" i="74"/>
  <c r="P41" i="74"/>
  <c r="P38" i="74"/>
  <c r="P34" i="74"/>
  <c r="P33" i="74"/>
  <c r="P32" i="74"/>
  <c r="P31" i="74"/>
  <c r="P27" i="74"/>
  <c r="P21" i="74"/>
  <c r="P20" i="74"/>
  <c r="P19" i="74"/>
  <c r="P18" i="74"/>
  <c r="P17" i="74"/>
  <c r="P16" i="74"/>
  <c r="P15" i="74"/>
  <c r="P13" i="74"/>
  <c r="P12" i="74"/>
  <c r="P11" i="74"/>
  <c r="P106" i="75" l="1"/>
  <c r="P97" i="75"/>
  <c r="P95" i="75"/>
  <c r="P87" i="75"/>
  <c r="P44" i="75"/>
  <c r="O34" i="75"/>
  <c r="P34" i="75" s="1"/>
  <c r="O10" i="75"/>
  <c r="P71" i="75"/>
  <c r="P70" i="75"/>
  <c r="P69" i="75"/>
  <c r="N68" i="75"/>
  <c r="O68" i="75"/>
  <c r="P86" i="75"/>
  <c r="P104" i="75"/>
  <c r="P83" i="75"/>
  <c r="P102" i="75"/>
  <c r="P101" i="75"/>
  <c r="P100" i="75"/>
  <c r="P94" i="75"/>
  <c r="P93" i="75"/>
  <c r="P92" i="75"/>
  <c r="P91" i="75"/>
  <c r="P90" i="75"/>
  <c r="P81" i="75"/>
  <c r="P80" i="75"/>
  <c r="P77" i="75"/>
  <c r="P79" i="75"/>
  <c r="P78" i="75"/>
  <c r="P76" i="75"/>
  <c r="P74" i="75"/>
  <c r="P73" i="75"/>
  <c r="P75" i="75"/>
  <c r="P72" i="75"/>
  <c r="P48" i="75"/>
  <c r="P46" i="75"/>
  <c r="P43" i="75"/>
  <c r="P42" i="75"/>
  <c r="P39" i="75"/>
  <c r="P37" i="75"/>
  <c r="P36" i="75"/>
  <c r="P35" i="75"/>
  <c r="P33" i="75"/>
  <c r="P32" i="75"/>
  <c r="P29" i="75"/>
  <c r="P28" i="75"/>
  <c r="P25" i="75"/>
  <c r="P12" i="75"/>
  <c r="P13" i="75"/>
  <c r="P14" i="75"/>
  <c r="P15" i="75"/>
  <c r="P16" i="75"/>
  <c r="P17" i="75"/>
  <c r="P18" i="75"/>
  <c r="P19" i="75"/>
  <c r="P20" i="75"/>
  <c r="P21" i="75"/>
  <c r="P22" i="75"/>
  <c r="P23" i="75"/>
  <c r="P11" i="75"/>
  <c r="P10" i="75" l="1"/>
  <c r="P68" i="75"/>
  <c r="O31" i="75" l="1"/>
  <c r="K72" i="47" l="1"/>
  <c r="L72" i="47"/>
  <c r="K53" i="47"/>
  <c r="L53" i="47"/>
  <c r="K47" i="47"/>
  <c r="L47" i="47"/>
  <c r="K41" i="47"/>
  <c r="L41" i="47"/>
  <c r="K15" i="47"/>
  <c r="L15" i="47"/>
  <c r="O100" i="74" l="1"/>
  <c r="N100" i="74"/>
  <c r="M100" i="74"/>
  <c r="L100" i="74"/>
  <c r="K100" i="74"/>
  <c r="J100" i="74"/>
  <c r="I100" i="74"/>
  <c r="H100" i="74"/>
  <c r="G100" i="74"/>
  <c r="O66" i="74"/>
  <c r="O106" i="74" s="1"/>
  <c r="N66" i="74"/>
  <c r="N106" i="74" s="1"/>
  <c r="M66" i="74"/>
  <c r="M106" i="74" s="1"/>
  <c r="L66" i="74"/>
  <c r="L106" i="74" s="1"/>
  <c r="K66" i="74"/>
  <c r="K106" i="74" s="1"/>
  <c r="J66" i="74"/>
  <c r="J106" i="74" s="1"/>
  <c r="I66" i="74"/>
  <c r="I106" i="74" s="1"/>
  <c r="H66" i="74"/>
  <c r="H106" i="74" s="1"/>
  <c r="G66" i="74"/>
  <c r="G30" i="74"/>
  <c r="P30" i="74" s="1"/>
  <c r="P24" i="74"/>
  <c r="O9" i="74"/>
  <c r="N9" i="74"/>
  <c r="N49" i="74" s="1"/>
  <c r="M9" i="74"/>
  <c r="M49" i="74" s="1"/>
  <c r="L9" i="74"/>
  <c r="K9" i="74"/>
  <c r="J9" i="74"/>
  <c r="I9" i="74"/>
  <c r="H9" i="74"/>
  <c r="G9" i="74"/>
  <c r="P100" i="74" l="1"/>
  <c r="O49" i="74"/>
  <c r="P9" i="74"/>
  <c r="H49" i="74"/>
  <c r="I49" i="74"/>
  <c r="J49" i="74"/>
  <c r="L49" i="74"/>
  <c r="K49" i="74"/>
  <c r="P66" i="74"/>
  <c r="L32" i="48" l="1"/>
  <c r="L29" i="48" s="1"/>
  <c r="L27" i="48" s="1"/>
  <c r="L7" i="48" s="1"/>
  <c r="K29" i="47" l="1"/>
  <c r="K27" i="47" s="1"/>
  <c r="K7" i="47" s="1"/>
  <c r="L21" i="48" l="1"/>
  <c r="K21" i="48"/>
  <c r="J19" i="90" l="1"/>
  <c r="I16" i="90"/>
  <c r="J15" i="90"/>
  <c r="I14" i="90"/>
  <c r="G14" i="90"/>
  <c r="K39" i="89"/>
  <c r="K67" i="90" s="1"/>
  <c r="J41" i="89"/>
  <c r="J39" i="89" s="1"/>
  <c r="J67" i="90" s="1"/>
  <c r="I41" i="89"/>
  <c r="I39" i="89" s="1"/>
  <c r="I59" i="90" s="1"/>
  <c r="H41" i="89"/>
  <c r="G41" i="89"/>
  <c r="K9" i="89"/>
  <c r="J9" i="89"/>
  <c r="J7" i="89" s="1"/>
  <c r="J35" i="90" s="1"/>
  <c r="I9" i="89"/>
  <c r="I7" i="89" s="1"/>
  <c r="I33" i="90" s="1"/>
  <c r="H9" i="89"/>
  <c r="G9" i="89"/>
  <c r="H7" i="89"/>
  <c r="H33" i="90" s="1"/>
  <c r="G7" i="89"/>
  <c r="G33" i="90" s="1"/>
  <c r="K75" i="84"/>
  <c r="J75" i="84"/>
  <c r="I75" i="84"/>
  <c r="H75" i="84"/>
  <c r="G75" i="84"/>
  <c r="K73" i="84"/>
  <c r="J73" i="84"/>
  <c r="I73" i="84"/>
  <c r="H73" i="84"/>
  <c r="G73" i="84"/>
  <c r="K72" i="84"/>
  <c r="J72" i="84"/>
  <c r="I72" i="84"/>
  <c r="H72" i="84"/>
  <c r="G72" i="84"/>
  <c r="K71" i="84"/>
  <c r="J71" i="84"/>
  <c r="I71" i="84"/>
  <c r="H71" i="84"/>
  <c r="G71" i="84"/>
  <c r="K70" i="84"/>
  <c r="J70" i="84"/>
  <c r="I70" i="84"/>
  <c r="H70" i="84"/>
  <c r="G70" i="84"/>
  <c r="K67" i="84"/>
  <c r="J67" i="84"/>
  <c r="I67" i="84"/>
  <c r="H67" i="84"/>
  <c r="G67" i="84"/>
  <c r="K66" i="84"/>
  <c r="J66" i="84"/>
  <c r="I66" i="84"/>
  <c r="H66" i="84"/>
  <c r="G66" i="84"/>
  <c r="K65" i="84"/>
  <c r="J65" i="84"/>
  <c r="I65" i="84"/>
  <c r="H65" i="84"/>
  <c r="G65" i="84"/>
  <c r="J64" i="84"/>
  <c r="K62" i="84"/>
  <c r="J62" i="84"/>
  <c r="I62" i="84"/>
  <c r="H62" i="84"/>
  <c r="G62" i="84"/>
  <c r="K60" i="84"/>
  <c r="J60" i="84"/>
  <c r="I60" i="84"/>
  <c r="H60" i="84"/>
  <c r="G60" i="84"/>
  <c r="K59" i="84"/>
  <c r="J59" i="84"/>
  <c r="I59" i="84"/>
  <c r="H59" i="84"/>
  <c r="G59" i="84"/>
  <c r="K58" i="84"/>
  <c r="J58" i="84"/>
  <c r="I58" i="84"/>
  <c r="H58" i="84"/>
  <c r="G58" i="84"/>
  <c r="K57" i="84"/>
  <c r="J57" i="84"/>
  <c r="I57" i="84"/>
  <c r="H57" i="84"/>
  <c r="G57" i="84"/>
  <c r="K56" i="84"/>
  <c r="J56" i="84"/>
  <c r="I56" i="84"/>
  <c r="H56" i="84"/>
  <c r="G56" i="84"/>
  <c r="K55" i="84"/>
  <c r="J55" i="84"/>
  <c r="I55" i="84"/>
  <c r="H55" i="84"/>
  <c r="G55" i="84"/>
  <c r="K54" i="84"/>
  <c r="J54" i="84"/>
  <c r="I54" i="84"/>
  <c r="H54" i="84"/>
  <c r="G54" i="84"/>
  <c r="K53" i="84"/>
  <c r="J53" i="84"/>
  <c r="I53" i="84"/>
  <c r="H53" i="84"/>
  <c r="G53" i="84"/>
  <c r="K52" i="84"/>
  <c r="J52" i="84"/>
  <c r="I52" i="84"/>
  <c r="H52" i="84"/>
  <c r="G52" i="84"/>
  <c r="K51" i="84"/>
  <c r="J51" i="84"/>
  <c r="I51" i="84"/>
  <c r="H51" i="84"/>
  <c r="G51" i="84"/>
  <c r="K50" i="84"/>
  <c r="J50" i="84"/>
  <c r="I50" i="84"/>
  <c r="H50" i="84"/>
  <c r="G50" i="84"/>
  <c r="K49" i="84"/>
  <c r="J49" i="84"/>
  <c r="I49" i="84"/>
  <c r="H49" i="84"/>
  <c r="G49" i="84"/>
  <c r="K48" i="84"/>
  <c r="J48" i="84"/>
  <c r="I48" i="84"/>
  <c r="H48" i="84"/>
  <c r="G48" i="84"/>
  <c r="K47" i="84"/>
  <c r="J47" i="84"/>
  <c r="I47" i="84"/>
  <c r="H47" i="84"/>
  <c r="G47" i="84"/>
  <c r="K44" i="84"/>
  <c r="J44" i="84"/>
  <c r="I44" i="84"/>
  <c r="H44" i="84"/>
  <c r="G44" i="84"/>
  <c r="K43" i="84"/>
  <c r="J43" i="84"/>
  <c r="I43" i="84"/>
  <c r="H43" i="84"/>
  <c r="G43" i="84"/>
  <c r="K42" i="84"/>
  <c r="J42" i="84"/>
  <c r="I42" i="84"/>
  <c r="H42" i="84"/>
  <c r="G42" i="84"/>
  <c r="K39" i="84"/>
  <c r="J39" i="84"/>
  <c r="I39" i="84"/>
  <c r="H39" i="84"/>
  <c r="G39" i="84"/>
  <c r="K37" i="84"/>
  <c r="J37" i="84"/>
  <c r="K36" i="84"/>
  <c r="J36" i="84"/>
  <c r="I36" i="84"/>
  <c r="H36" i="84"/>
  <c r="G36" i="84"/>
  <c r="K35" i="84"/>
  <c r="J35" i="84"/>
  <c r="I35" i="84"/>
  <c r="H35" i="84"/>
  <c r="G35" i="84"/>
  <c r="K34" i="84"/>
  <c r="J34" i="84"/>
  <c r="I34" i="84"/>
  <c r="H34" i="84"/>
  <c r="G34" i="84"/>
  <c r="K33" i="84"/>
  <c r="J33" i="84"/>
  <c r="I33" i="84"/>
  <c r="H33" i="84"/>
  <c r="G33" i="84"/>
  <c r="K32" i="84"/>
  <c r="J32" i="84"/>
  <c r="I32" i="84"/>
  <c r="H32" i="84"/>
  <c r="G32" i="84"/>
  <c r="K31" i="84"/>
  <c r="J31" i="84"/>
  <c r="I31" i="84"/>
  <c r="H31" i="84"/>
  <c r="G31" i="84"/>
  <c r="K30" i="84"/>
  <c r="J30" i="84"/>
  <c r="I30" i="84"/>
  <c r="H30" i="84"/>
  <c r="G30" i="84"/>
  <c r="K29" i="84"/>
  <c r="J29" i="84"/>
  <c r="I29" i="84"/>
  <c r="H29" i="84"/>
  <c r="G29" i="84"/>
  <c r="K28" i="84"/>
  <c r="J28" i="84"/>
  <c r="I28" i="84"/>
  <c r="H28" i="84"/>
  <c r="G28" i="84"/>
  <c r="K27" i="84"/>
  <c r="J27" i="84"/>
  <c r="I27" i="84"/>
  <c r="H27" i="84"/>
  <c r="G27" i="84"/>
  <c r="K26" i="84"/>
  <c r="J26" i="84"/>
  <c r="I26" i="84"/>
  <c r="H26" i="84"/>
  <c r="G26" i="84"/>
  <c r="K25" i="84"/>
  <c r="J25" i="84"/>
  <c r="I25" i="84"/>
  <c r="H25" i="84"/>
  <c r="G25" i="84"/>
  <c r="K24" i="84"/>
  <c r="J24" i="84"/>
  <c r="I24" i="84"/>
  <c r="H24" i="84"/>
  <c r="G24" i="84"/>
  <c r="K23" i="84"/>
  <c r="J23" i="84"/>
  <c r="I23" i="84"/>
  <c r="H23" i="84"/>
  <c r="G23" i="84"/>
  <c r="K22" i="84"/>
  <c r="J22" i="84"/>
  <c r="I22" i="84"/>
  <c r="H22" i="84"/>
  <c r="G22" i="84"/>
  <c r="K21" i="84"/>
  <c r="J21" i="84"/>
  <c r="I21" i="84"/>
  <c r="H21" i="84"/>
  <c r="G21" i="84"/>
  <c r="K20" i="84"/>
  <c r="J20" i="84"/>
  <c r="I20" i="84"/>
  <c r="H20" i="84"/>
  <c r="G20" i="84"/>
  <c r="K19" i="84"/>
  <c r="J19" i="84"/>
  <c r="I19" i="84"/>
  <c r="H19" i="84"/>
  <c r="G19" i="84"/>
  <c r="K18" i="84"/>
  <c r="J18" i="84"/>
  <c r="I18" i="84"/>
  <c r="H18" i="84"/>
  <c r="G18" i="84"/>
  <c r="K17" i="84"/>
  <c r="J17" i="84"/>
  <c r="I17" i="84"/>
  <c r="H17" i="84"/>
  <c r="G17" i="84"/>
  <c r="K16" i="84"/>
  <c r="J16" i="84"/>
  <c r="I16" i="84"/>
  <c r="H16" i="84"/>
  <c r="G16" i="84"/>
  <c r="K15" i="84"/>
  <c r="J15" i="84"/>
  <c r="I15" i="84"/>
  <c r="H15" i="84"/>
  <c r="G15" i="84"/>
  <c r="K14" i="84"/>
  <c r="J14" i="84"/>
  <c r="I14" i="84"/>
  <c r="H14" i="84"/>
  <c r="G14" i="84"/>
  <c r="K13" i="84"/>
  <c r="J13" i="84"/>
  <c r="I13" i="84"/>
  <c r="H13" i="84"/>
  <c r="G13" i="84"/>
  <c r="K12" i="84"/>
  <c r="J12" i="84"/>
  <c r="I12" i="84"/>
  <c r="H12" i="84"/>
  <c r="G12" i="84"/>
  <c r="K11" i="84"/>
  <c r="J11" i="84"/>
  <c r="I11" i="84"/>
  <c r="H11" i="84"/>
  <c r="G11" i="84"/>
  <c r="K10" i="84"/>
  <c r="J10" i="84"/>
  <c r="I10" i="84"/>
  <c r="H10" i="84"/>
  <c r="G10" i="84"/>
  <c r="K69" i="85"/>
  <c r="J69" i="85"/>
  <c r="I69" i="85"/>
  <c r="H69" i="85"/>
  <c r="G69" i="85"/>
  <c r="K64" i="85"/>
  <c r="J64" i="85"/>
  <c r="I64" i="85"/>
  <c r="H64" i="85"/>
  <c r="G64" i="85"/>
  <c r="K46" i="85"/>
  <c r="J46" i="85"/>
  <c r="I46" i="85"/>
  <c r="H46" i="85"/>
  <c r="G46" i="85"/>
  <c r="K41" i="85"/>
  <c r="J41" i="85"/>
  <c r="I41" i="85"/>
  <c r="H41" i="85"/>
  <c r="G41" i="85"/>
  <c r="K69" i="53"/>
  <c r="J69" i="53"/>
  <c r="I69" i="53"/>
  <c r="H69" i="53"/>
  <c r="G69" i="53"/>
  <c r="K64" i="53"/>
  <c r="J64" i="53"/>
  <c r="I64" i="53"/>
  <c r="H64" i="53"/>
  <c r="G64" i="53"/>
  <c r="K46" i="53"/>
  <c r="J46" i="53"/>
  <c r="I46" i="53"/>
  <c r="H46" i="53"/>
  <c r="G46" i="53"/>
  <c r="K41" i="53"/>
  <c r="J41" i="53"/>
  <c r="I41" i="53"/>
  <c r="H41" i="53"/>
  <c r="G41" i="53"/>
  <c r="K9" i="53"/>
  <c r="J9" i="53"/>
  <c r="I9" i="53"/>
  <c r="H9" i="53"/>
  <c r="G9" i="53"/>
  <c r="K80" i="49"/>
  <c r="J80" i="49"/>
  <c r="I80" i="49"/>
  <c r="H80" i="49"/>
  <c r="G80" i="49"/>
  <c r="K76" i="49"/>
  <c r="J76" i="49"/>
  <c r="I76" i="49"/>
  <c r="H76" i="49"/>
  <c r="G76" i="49"/>
  <c r="K74" i="49"/>
  <c r="J74" i="49"/>
  <c r="I74" i="49"/>
  <c r="H74" i="49"/>
  <c r="G74" i="49"/>
  <c r="K72" i="49"/>
  <c r="K68" i="49"/>
  <c r="J68" i="49"/>
  <c r="I68" i="49"/>
  <c r="H68" i="49"/>
  <c r="G68" i="49"/>
  <c r="K67" i="49"/>
  <c r="J67" i="49"/>
  <c r="I67" i="49"/>
  <c r="H67" i="49"/>
  <c r="G67" i="49"/>
  <c r="K65" i="49"/>
  <c r="J65" i="49"/>
  <c r="I65" i="49"/>
  <c r="H65" i="49"/>
  <c r="G65" i="49"/>
  <c r="K62" i="49"/>
  <c r="K60" i="49"/>
  <c r="J60" i="49"/>
  <c r="I60" i="49"/>
  <c r="H60" i="49"/>
  <c r="G60" i="49"/>
  <c r="K59" i="49"/>
  <c r="J59" i="49"/>
  <c r="I59" i="49"/>
  <c r="H59" i="49"/>
  <c r="G59" i="49"/>
  <c r="K58" i="49"/>
  <c r="J58" i="49"/>
  <c r="I58" i="49"/>
  <c r="H58" i="49"/>
  <c r="G58" i="49"/>
  <c r="K56" i="49"/>
  <c r="K54" i="49"/>
  <c r="J54" i="49"/>
  <c r="I54" i="49"/>
  <c r="H54" i="49"/>
  <c r="G54" i="49"/>
  <c r="K53" i="49"/>
  <c r="K51" i="49"/>
  <c r="J51" i="49"/>
  <c r="I51" i="49"/>
  <c r="H51" i="49"/>
  <c r="G51" i="49"/>
  <c r="K50" i="49"/>
  <c r="J50" i="49"/>
  <c r="I50" i="49"/>
  <c r="H50" i="49"/>
  <c r="G50" i="49"/>
  <c r="K49" i="49"/>
  <c r="J49" i="49"/>
  <c r="I49" i="49"/>
  <c r="H49" i="49"/>
  <c r="G49" i="49"/>
  <c r="K47" i="49"/>
  <c r="J47" i="49"/>
  <c r="I47" i="49"/>
  <c r="H47" i="49"/>
  <c r="K44" i="49"/>
  <c r="J44" i="49"/>
  <c r="I44" i="49"/>
  <c r="H44" i="49"/>
  <c r="G44" i="49"/>
  <c r="K43" i="49"/>
  <c r="J43" i="49"/>
  <c r="I43" i="49"/>
  <c r="H43" i="49"/>
  <c r="G43" i="49"/>
  <c r="K41" i="49"/>
  <c r="K39" i="49"/>
  <c r="J39" i="49"/>
  <c r="I39" i="49"/>
  <c r="H39" i="49"/>
  <c r="G39" i="49"/>
  <c r="K36" i="49"/>
  <c r="J36" i="49"/>
  <c r="I36" i="49"/>
  <c r="H36" i="49"/>
  <c r="G36" i="49"/>
  <c r="K34" i="49"/>
  <c r="J34" i="49"/>
  <c r="I34" i="49"/>
  <c r="H34" i="49"/>
  <c r="G34" i="49"/>
  <c r="K32" i="49"/>
  <c r="J32" i="49"/>
  <c r="I32" i="49"/>
  <c r="H32" i="49"/>
  <c r="G32" i="49"/>
  <c r="K31" i="49"/>
  <c r="J31" i="49"/>
  <c r="I31" i="49"/>
  <c r="H31" i="49"/>
  <c r="G31" i="49"/>
  <c r="K30" i="49"/>
  <c r="J30" i="49"/>
  <c r="I30" i="49"/>
  <c r="H30" i="49"/>
  <c r="G30" i="49"/>
  <c r="K28" i="49"/>
  <c r="J28" i="49"/>
  <c r="I28" i="49"/>
  <c r="H28" i="49"/>
  <c r="G28" i="49"/>
  <c r="K25" i="49"/>
  <c r="J25" i="49"/>
  <c r="I25" i="49"/>
  <c r="H25" i="49"/>
  <c r="G25" i="49"/>
  <c r="K23" i="49"/>
  <c r="J23" i="49"/>
  <c r="I23" i="49"/>
  <c r="H23" i="49"/>
  <c r="G23" i="49"/>
  <c r="K22" i="49"/>
  <c r="K21" i="49"/>
  <c r="J21" i="49"/>
  <c r="I21" i="49"/>
  <c r="H21" i="49"/>
  <c r="G21" i="49"/>
  <c r="K20" i="49"/>
  <c r="J20" i="49"/>
  <c r="I20" i="49"/>
  <c r="H20" i="49"/>
  <c r="G20" i="49"/>
  <c r="K19" i="49"/>
  <c r="K18" i="49"/>
  <c r="J18" i="49"/>
  <c r="I18" i="49"/>
  <c r="H18" i="49"/>
  <c r="G18" i="49"/>
  <c r="K17" i="49"/>
  <c r="J17" i="49"/>
  <c r="I17" i="49"/>
  <c r="H17" i="49"/>
  <c r="G17" i="49"/>
  <c r="K16" i="49"/>
  <c r="K15" i="49"/>
  <c r="K12" i="49"/>
  <c r="J12" i="49"/>
  <c r="I12" i="49"/>
  <c r="H12" i="49"/>
  <c r="G12" i="49"/>
  <c r="K9" i="49"/>
  <c r="J9" i="49"/>
  <c r="I9" i="49"/>
  <c r="H9" i="49"/>
  <c r="G9" i="49"/>
  <c r="G72" i="48"/>
  <c r="J62" i="48"/>
  <c r="I62" i="48"/>
  <c r="H62" i="48"/>
  <c r="G62" i="48"/>
  <c r="J56" i="48"/>
  <c r="I56" i="48"/>
  <c r="H56" i="48"/>
  <c r="G56" i="48"/>
  <c r="G56" i="49" s="1"/>
  <c r="G53" i="48"/>
  <c r="G47" i="48"/>
  <c r="G47" i="49" s="1"/>
  <c r="G41" i="48"/>
  <c r="K29" i="48"/>
  <c r="J29" i="48"/>
  <c r="J27" i="48" s="1"/>
  <c r="I29" i="48"/>
  <c r="I27" i="48" s="1"/>
  <c r="H29" i="48"/>
  <c r="H27" i="48" s="1"/>
  <c r="G29" i="48"/>
  <c r="G27" i="48" s="1"/>
  <c r="J22" i="48"/>
  <c r="I22" i="48"/>
  <c r="H22" i="48"/>
  <c r="H22" i="49" s="1"/>
  <c r="G22" i="48"/>
  <c r="J19" i="48"/>
  <c r="I19" i="48"/>
  <c r="H19" i="48"/>
  <c r="G19" i="48"/>
  <c r="J16" i="48"/>
  <c r="I16" i="48"/>
  <c r="H16" i="48"/>
  <c r="G16" i="48"/>
  <c r="K80" i="66"/>
  <c r="K76" i="66"/>
  <c r="K74" i="66"/>
  <c r="K72" i="66"/>
  <c r="K68" i="66"/>
  <c r="K67" i="66"/>
  <c r="K65" i="66"/>
  <c r="K62" i="66"/>
  <c r="K60" i="66"/>
  <c r="K59" i="66"/>
  <c r="K58" i="66"/>
  <c r="K56" i="66"/>
  <c r="K54" i="66"/>
  <c r="K53" i="66"/>
  <c r="K51" i="66"/>
  <c r="K50" i="66"/>
  <c r="K49" i="66"/>
  <c r="K47" i="66"/>
  <c r="K44" i="66"/>
  <c r="K43" i="66"/>
  <c r="K41" i="66"/>
  <c r="K39" i="66"/>
  <c r="K36" i="66"/>
  <c r="K34" i="66"/>
  <c r="K32" i="66"/>
  <c r="K31" i="66"/>
  <c r="K30" i="66"/>
  <c r="K28" i="66"/>
  <c r="K27" i="66"/>
  <c r="K25" i="66"/>
  <c r="K23" i="66"/>
  <c r="K22" i="66"/>
  <c r="K21" i="66"/>
  <c r="K20" i="66"/>
  <c r="K19" i="66"/>
  <c r="K18" i="66"/>
  <c r="K17" i="66"/>
  <c r="K16" i="66"/>
  <c r="K15" i="66"/>
  <c r="K12" i="66"/>
  <c r="K9" i="66"/>
  <c r="K7" i="66"/>
  <c r="J72" i="47"/>
  <c r="J72" i="49" s="1"/>
  <c r="I72" i="47"/>
  <c r="I72" i="49" s="1"/>
  <c r="H72" i="47"/>
  <c r="H72" i="49" s="1"/>
  <c r="G72" i="47"/>
  <c r="J62" i="47"/>
  <c r="I62" i="47"/>
  <c r="H62" i="47"/>
  <c r="G62" i="47"/>
  <c r="G62" i="49" s="1"/>
  <c r="J56" i="47"/>
  <c r="J53" i="47" s="1"/>
  <c r="I56" i="47"/>
  <c r="I53" i="47" s="1"/>
  <c r="H56" i="47"/>
  <c r="H53" i="47" s="1"/>
  <c r="G56" i="47"/>
  <c r="J47" i="47"/>
  <c r="I47" i="47"/>
  <c r="H47" i="47"/>
  <c r="G47" i="47"/>
  <c r="J41" i="47"/>
  <c r="J41" i="49" s="1"/>
  <c r="I41" i="47"/>
  <c r="H41" i="47"/>
  <c r="G41" i="47"/>
  <c r="J29" i="47"/>
  <c r="J29" i="49" s="1"/>
  <c r="I29" i="47"/>
  <c r="I27" i="47" s="1"/>
  <c r="H29" i="47"/>
  <c r="H27" i="47" s="1"/>
  <c r="G29" i="47"/>
  <c r="G29" i="49" s="1"/>
  <c r="J22" i="47"/>
  <c r="I22" i="47"/>
  <c r="H22" i="47"/>
  <c r="G22" i="47"/>
  <c r="J19" i="47"/>
  <c r="I19" i="47"/>
  <c r="H19" i="47"/>
  <c r="G19" i="47"/>
  <c r="J16" i="47"/>
  <c r="I16" i="47"/>
  <c r="H16" i="47"/>
  <c r="G16" i="47"/>
  <c r="G20" i="90" l="1"/>
  <c r="G22" i="90"/>
  <c r="I22" i="90"/>
  <c r="J23" i="90"/>
  <c r="I20" i="90"/>
  <c r="G24" i="90"/>
  <c r="G7" i="90"/>
  <c r="I26" i="90"/>
  <c r="I7" i="90"/>
  <c r="J27" i="90"/>
  <c r="J21" i="90"/>
  <c r="J9" i="90"/>
  <c r="G10" i="90"/>
  <c r="I28" i="90"/>
  <c r="I24" i="90"/>
  <c r="G28" i="90"/>
  <c r="I10" i="90"/>
  <c r="J29" i="90"/>
  <c r="G26" i="90"/>
  <c r="J11" i="90"/>
  <c r="G30" i="90"/>
  <c r="G12" i="90"/>
  <c r="I30" i="90"/>
  <c r="J25" i="90"/>
  <c r="I12" i="90"/>
  <c r="J31" i="90"/>
  <c r="J13" i="90"/>
  <c r="I32" i="90"/>
  <c r="K69" i="84"/>
  <c r="G64" i="84"/>
  <c r="G15" i="48"/>
  <c r="H15" i="48"/>
  <c r="I15" i="48"/>
  <c r="J15" i="48"/>
  <c r="G53" i="47"/>
  <c r="I56" i="49"/>
  <c r="G72" i="49"/>
  <c r="H56" i="49"/>
  <c r="G16" i="90"/>
  <c r="G32" i="90"/>
  <c r="H9" i="90"/>
  <c r="J17" i="90"/>
  <c r="J33" i="90"/>
  <c r="K7" i="89"/>
  <c r="K10" i="90" s="1"/>
  <c r="G18" i="90"/>
  <c r="G35" i="90"/>
  <c r="I18" i="90"/>
  <c r="I35" i="90"/>
  <c r="G69" i="84"/>
  <c r="H69" i="84"/>
  <c r="I69" i="84"/>
  <c r="J69" i="84"/>
  <c r="I41" i="84"/>
  <c r="J41" i="84"/>
  <c r="H64" i="84"/>
  <c r="I64" i="84"/>
  <c r="G41" i="84"/>
  <c r="H41" i="84"/>
  <c r="I7" i="48"/>
  <c r="I62" i="67" s="1"/>
  <c r="I22" i="67"/>
  <c r="I22" i="49"/>
  <c r="J7" i="48"/>
  <c r="J62" i="67" s="1"/>
  <c r="G22" i="49"/>
  <c r="J16" i="49"/>
  <c r="J22" i="49"/>
  <c r="G19" i="49"/>
  <c r="H53" i="48"/>
  <c r="H29" i="49"/>
  <c r="H19" i="49"/>
  <c r="H62" i="49"/>
  <c r="I53" i="48"/>
  <c r="I53" i="49" s="1"/>
  <c r="I19" i="49"/>
  <c r="I62" i="49"/>
  <c r="J53" i="48"/>
  <c r="J53" i="49" s="1"/>
  <c r="I16" i="67"/>
  <c r="I16" i="49"/>
  <c r="J19" i="49"/>
  <c r="J62" i="49"/>
  <c r="J27" i="47"/>
  <c r="J27" i="49" s="1"/>
  <c r="I43" i="90"/>
  <c r="J43" i="90"/>
  <c r="I56" i="90"/>
  <c r="J44" i="90"/>
  <c r="I57" i="90"/>
  <c r="J57" i="90"/>
  <c r="I49" i="90"/>
  <c r="I61" i="90"/>
  <c r="J49" i="90"/>
  <c r="I41" i="90"/>
  <c r="J41" i="90"/>
  <c r="I44" i="90"/>
  <c r="J56" i="90"/>
  <c r="I45" i="90"/>
  <c r="J45" i="90"/>
  <c r="J61" i="90"/>
  <c r="I50" i="90"/>
  <c r="I62" i="90"/>
  <c r="J55" i="90"/>
  <c r="J50" i="90"/>
  <c r="J62" i="90"/>
  <c r="I55" i="90"/>
  <c r="G39" i="89"/>
  <c r="I51" i="90"/>
  <c r="I63" i="90"/>
  <c r="H39" i="89"/>
  <c r="H48" i="90" s="1"/>
  <c r="J51" i="90"/>
  <c r="J63" i="90"/>
  <c r="H58" i="90"/>
  <c r="I39" i="90"/>
  <c r="I64" i="90"/>
  <c r="J46" i="90"/>
  <c r="J64" i="90"/>
  <c r="J53" i="90"/>
  <c r="I52" i="90"/>
  <c r="I58" i="90"/>
  <c r="J39" i="90"/>
  <c r="J58" i="90"/>
  <c r="I47" i="90"/>
  <c r="I53" i="90"/>
  <c r="I65" i="90"/>
  <c r="J47" i="90"/>
  <c r="J59" i="90"/>
  <c r="I42" i="90"/>
  <c r="I48" i="90"/>
  <c r="I54" i="90"/>
  <c r="I60" i="90"/>
  <c r="I67" i="90"/>
  <c r="I46" i="90"/>
  <c r="J52" i="90"/>
  <c r="J65" i="90"/>
  <c r="J42" i="90"/>
  <c r="J48" i="90"/>
  <c r="J54" i="90"/>
  <c r="J60" i="90"/>
  <c r="J7" i="85"/>
  <c r="J73" i="69" s="1"/>
  <c r="K29" i="49"/>
  <c r="K27" i="48"/>
  <c r="G46" i="84"/>
  <c r="I46" i="84"/>
  <c r="J46" i="84"/>
  <c r="H46" i="84"/>
  <c r="K46" i="84"/>
  <c r="K64" i="84"/>
  <c r="H7" i="90"/>
  <c r="H10" i="90"/>
  <c r="H12" i="90"/>
  <c r="H14" i="90"/>
  <c r="H16" i="90"/>
  <c r="H18" i="90"/>
  <c r="H20" i="90"/>
  <c r="H22" i="90"/>
  <c r="H24" i="90"/>
  <c r="H26" i="90"/>
  <c r="H28" i="90"/>
  <c r="H30" i="90"/>
  <c r="H32" i="90"/>
  <c r="H35" i="90"/>
  <c r="J7" i="90"/>
  <c r="J10" i="90"/>
  <c r="J12" i="90"/>
  <c r="J14" i="90"/>
  <c r="J16" i="90"/>
  <c r="J18" i="90"/>
  <c r="J20" i="90"/>
  <c r="J22" i="90"/>
  <c r="J24" i="90"/>
  <c r="J26" i="90"/>
  <c r="J28" i="90"/>
  <c r="J30" i="90"/>
  <c r="J32" i="90"/>
  <c r="G9" i="90"/>
  <c r="G11" i="90"/>
  <c r="G13" i="90"/>
  <c r="G15" i="90"/>
  <c r="G17" i="90"/>
  <c r="G19" i="90"/>
  <c r="G21" i="90"/>
  <c r="G23" i="90"/>
  <c r="G25" i="90"/>
  <c r="G27" i="90"/>
  <c r="G29" i="90"/>
  <c r="G31" i="90"/>
  <c r="H11" i="90"/>
  <c r="H13" i="90"/>
  <c r="H15" i="90"/>
  <c r="H17" i="90"/>
  <c r="H19" i="90"/>
  <c r="H21" i="90"/>
  <c r="H23" i="90"/>
  <c r="H25" i="90"/>
  <c r="H27" i="90"/>
  <c r="H29" i="90"/>
  <c r="H31" i="90"/>
  <c r="I9" i="90"/>
  <c r="I11" i="90"/>
  <c r="I13" i="90"/>
  <c r="I15" i="90"/>
  <c r="I17" i="90"/>
  <c r="I19" i="90"/>
  <c r="I21" i="90"/>
  <c r="I23" i="90"/>
  <c r="I25" i="90"/>
  <c r="I27" i="90"/>
  <c r="I29" i="90"/>
  <c r="I31" i="90"/>
  <c r="J7" i="53"/>
  <c r="I7" i="53"/>
  <c r="I69" i="68" s="1"/>
  <c r="H7" i="53"/>
  <c r="H34" i="68" s="1"/>
  <c r="J9" i="84"/>
  <c r="H20" i="68"/>
  <c r="I57" i="68"/>
  <c r="I59" i="68"/>
  <c r="G7" i="53"/>
  <c r="K25" i="90"/>
  <c r="K28" i="90"/>
  <c r="K23" i="90"/>
  <c r="K45" i="90"/>
  <c r="K39" i="90"/>
  <c r="K57" i="90"/>
  <c r="K52" i="90"/>
  <c r="K47" i="90"/>
  <c r="K64" i="90"/>
  <c r="K59" i="90"/>
  <c r="K54" i="90"/>
  <c r="K62" i="90"/>
  <c r="K43" i="90"/>
  <c r="K48" i="90"/>
  <c r="K53" i="90"/>
  <c r="K58" i="90"/>
  <c r="K63" i="90"/>
  <c r="K44" i="90"/>
  <c r="K49" i="90"/>
  <c r="K46" i="90"/>
  <c r="K51" i="90"/>
  <c r="K50" i="90"/>
  <c r="K60" i="90"/>
  <c r="K56" i="90"/>
  <c r="K55" i="90"/>
  <c r="K41" i="90"/>
  <c r="K65" i="90"/>
  <c r="K61" i="90"/>
  <c r="K42" i="90"/>
  <c r="K7" i="85"/>
  <c r="K64" i="69" s="1"/>
  <c r="K41" i="84"/>
  <c r="K7" i="53"/>
  <c r="K9" i="84"/>
  <c r="G53" i="49"/>
  <c r="H27" i="49"/>
  <c r="I27" i="49"/>
  <c r="G41" i="49"/>
  <c r="J56" i="49"/>
  <c r="I41" i="49"/>
  <c r="I15" i="47"/>
  <c r="J15" i="47"/>
  <c r="G15" i="47"/>
  <c r="H15" i="47"/>
  <c r="G16" i="49"/>
  <c r="H16" i="49"/>
  <c r="H41" i="49"/>
  <c r="G27" i="47"/>
  <c r="I29" i="49"/>
  <c r="K29" i="66"/>
  <c r="G7" i="48"/>
  <c r="G15" i="67" s="1"/>
  <c r="K31" i="90" l="1"/>
  <c r="K26" i="90"/>
  <c r="K21" i="90"/>
  <c r="K22" i="90"/>
  <c r="K12" i="90"/>
  <c r="K9" i="90"/>
  <c r="K14" i="90"/>
  <c r="K7" i="90"/>
  <c r="K17" i="90"/>
  <c r="K19" i="90"/>
  <c r="K32" i="90"/>
  <c r="K27" i="90"/>
  <c r="K30" i="90"/>
  <c r="K24" i="90"/>
  <c r="K33" i="90"/>
  <c r="K18" i="90"/>
  <c r="I29" i="67"/>
  <c r="J15" i="49"/>
  <c r="H67" i="90"/>
  <c r="K11" i="90"/>
  <c r="K20" i="90"/>
  <c r="K13" i="90"/>
  <c r="K16" i="90"/>
  <c r="K29" i="90"/>
  <c r="H53" i="90"/>
  <c r="K15" i="90"/>
  <c r="K35" i="90"/>
  <c r="G53" i="67"/>
  <c r="I19" i="67"/>
  <c r="G16" i="67"/>
  <c r="J58" i="67"/>
  <c r="J43" i="67"/>
  <c r="J74" i="67"/>
  <c r="J60" i="67"/>
  <c r="J51" i="67"/>
  <c r="J41" i="67"/>
  <c r="J30" i="67"/>
  <c r="J17" i="67"/>
  <c r="J68" i="67"/>
  <c r="J31" i="67"/>
  <c r="J12" i="67"/>
  <c r="J49" i="67"/>
  <c r="J28" i="67"/>
  <c r="J9" i="67"/>
  <c r="J76" i="67"/>
  <c r="J21" i="67"/>
  <c r="J20" i="67"/>
  <c r="J36" i="67"/>
  <c r="J19" i="67"/>
  <c r="J72" i="67"/>
  <c r="J59" i="67"/>
  <c r="J50" i="67"/>
  <c r="J39" i="67"/>
  <c r="J67" i="67"/>
  <c r="J56" i="67"/>
  <c r="J47" i="67"/>
  <c r="J34" i="67"/>
  <c r="J18" i="67"/>
  <c r="J7" i="67"/>
  <c r="J80" i="67"/>
  <c r="J65" i="67"/>
  <c r="J54" i="67"/>
  <c r="J44" i="67"/>
  <c r="J32" i="67"/>
  <c r="J25" i="67"/>
  <c r="J23" i="67"/>
  <c r="G19" i="67"/>
  <c r="I27" i="67"/>
  <c r="J15" i="67"/>
  <c r="G22" i="67"/>
  <c r="G27" i="67"/>
  <c r="G29" i="67"/>
  <c r="H7" i="48"/>
  <c r="G76" i="67"/>
  <c r="G43" i="67"/>
  <c r="G31" i="67"/>
  <c r="G23" i="67"/>
  <c r="G59" i="67"/>
  <c r="G28" i="67"/>
  <c r="G7" i="67"/>
  <c r="G44" i="67"/>
  <c r="G12" i="67"/>
  <c r="G58" i="67"/>
  <c r="G80" i="67"/>
  <c r="G25" i="67"/>
  <c r="G49" i="67"/>
  <c r="G65" i="67"/>
  <c r="G17" i="67"/>
  <c r="G20" i="67"/>
  <c r="G18" i="67"/>
  <c r="G54" i="67"/>
  <c r="G74" i="67"/>
  <c r="G60" i="67"/>
  <c r="G51" i="67"/>
  <c r="G30" i="67"/>
  <c r="G21" i="67"/>
  <c r="G39" i="67"/>
  <c r="G68" i="67"/>
  <c r="G50" i="67"/>
  <c r="G36" i="67"/>
  <c r="G9" i="67"/>
  <c r="G67" i="67"/>
  <c r="G56" i="67"/>
  <c r="G47" i="67"/>
  <c r="G34" i="67"/>
  <c r="G32" i="67"/>
  <c r="J29" i="67"/>
  <c r="J27" i="67"/>
  <c r="G62" i="67"/>
  <c r="J22" i="67"/>
  <c r="J16" i="67"/>
  <c r="G72" i="67"/>
  <c r="J53" i="67"/>
  <c r="I50" i="67"/>
  <c r="I12" i="67"/>
  <c r="I68" i="67"/>
  <c r="I25" i="67"/>
  <c r="I76" i="67"/>
  <c r="I58" i="67"/>
  <c r="I31" i="67"/>
  <c r="I74" i="67"/>
  <c r="I60" i="67"/>
  <c r="I51" i="67"/>
  <c r="I41" i="67"/>
  <c r="I30" i="67"/>
  <c r="I39" i="67"/>
  <c r="I49" i="67"/>
  <c r="I23" i="67"/>
  <c r="I59" i="67"/>
  <c r="I20" i="67"/>
  <c r="I28" i="67"/>
  <c r="I43" i="67"/>
  <c r="I72" i="67"/>
  <c r="I17" i="67"/>
  <c r="I21" i="67"/>
  <c r="I36" i="67"/>
  <c r="I44" i="67"/>
  <c r="I9" i="67"/>
  <c r="I67" i="67"/>
  <c r="I56" i="67"/>
  <c r="I47" i="67"/>
  <c r="I34" i="67"/>
  <c r="I18" i="67"/>
  <c r="I7" i="67"/>
  <c r="I80" i="67"/>
  <c r="I65" i="67"/>
  <c r="I54" i="67"/>
  <c r="I32" i="67"/>
  <c r="I53" i="67"/>
  <c r="H53" i="49"/>
  <c r="I15" i="67"/>
  <c r="G41" i="67"/>
  <c r="H54" i="90"/>
  <c r="H42" i="90"/>
  <c r="H64" i="90"/>
  <c r="H46" i="90"/>
  <c r="H65" i="90"/>
  <c r="H39" i="90"/>
  <c r="H47" i="90"/>
  <c r="H59" i="90"/>
  <c r="H41" i="90"/>
  <c r="H52" i="90"/>
  <c r="G67" i="90"/>
  <c r="G63" i="90"/>
  <c r="G51" i="90"/>
  <c r="G44" i="90"/>
  <c r="G55" i="90"/>
  <c r="G62" i="90"/>
  <c r="G49" i="90"/>
  <c r="G57" i="90"/>
  <c r="G50" i="90"/>
  <c r="G61" i="90"/>
  <c r="G45" i="90"/>
  <c r="G56" i="90"/>
  <c r="G43" i="90"/>
  <c r="G64" i="90"/>
  <c r="G59" i="90"/>
  <c r="G48" i="90"/>
  <c r="G41" i="90"/>
  <c r="G60" i="90"/>
  <c r="G53" i="90"/>
  <c r="G39" i="90"/>
  <c r="G47" i="90"/>
  <c r="G46" i="90"/>
  <c r="G52" i="90"/>
  <c r="G58" i="90"/>
  <c r="G54" i="90"/>
  <c r="H60" i="90"/>
  <c r="H51" i="90"/>
  <c r="H63" i="90"/>
  <c r="H55" i="90"/>
  <c r="H44" i="90"/>
  <c r="H57" i="90"/>
  <c r="H62" i="90"/>
  <c r="H50" i="90"/>
  <c r="H43" i="90"/>
  <c r="H61" i="90"/>
  <c r="H49" i="90"/>
  <c r="H45" i="90"/>
  <c r="H56" i="90"/>
  <c r="G42" i="90"/>
  <c r="G65" i="90"/>
  <c r="J19" i="69"/>
  <c r="J44" i="69"/>
  <c r="J15" i="69"/>
  <c r="J24" i="69"/>
  <c r="J66" i="69"/>
  <c r="J7" i="84"/>
  <c r="J75" i="69"/>
  <c r="J33" i="69"/>
  <c r="J72" i="69"/>
  <c r="J67" i="69"/>
  <c r="J50" i="69"/>
  <c r="J17" i="69"/>
  <c r="J23" i="69"/>
  <c r="J32" i="69"/>
  <c r="J34" i="69"/>
  <c r="J42" i="69"/>
  <c r="J41" i="69"/>
  <c r="J47" i="69"/>
  <c r="J31" i="69"/>
  <c r="J30" i="69"/>
  <c r="J29" i="69"/>
  <c r="J21" i="69"/>
  <c r="J28" i="69"/>
  <c r="J16" i="69"/>
  <c r="J52" i="69"/>
  <c r="J25" i="69"/>
  <c r="J27" i="69"/>
  <c r="J22" i="69"/>
  <c r="J48" i="69"/>
  <c r="J71" i="69"/>
  <c r="J65" i="69"/>
  <c r="J26" i="69"/>
  <c r="J51" i="69"/>
  <c r="J49" i="69"/>
  <c r="J46" i="69"/>
  <c r="J18" i="69"/>
  <c r="J20" i="69"/>
  <c r="J14" i="69"/>
  <c r="J69" i="69"/>
  <c r="J53" i="69"/>
  <c r="J39" i="69"/>
  <c r="J37" i="69"/>
  <c r="J13" i="69"/>
  <c r="J7" i="69"/>
  <c r="J59" i="69"/>
  <c r="J57" i="69"/>
  <c r="J55" i="69"/>
  <c r="J43" i="69"/>
  <c r="J12" i="69"/>
  <c r="J58" i="69"/>
  <c r="J36" i="69"/>
  <c r="J56" i="69"/>
  <c r="J35" i="69"/>
  <c r="J64" i="69"/>
  <c r="J60" i="69"/>
  <c r="J10" i="69"/>
  <c r="J62" i="69"/>
  <c r="J54" i="69"/>
  <c r="J11" i="69"/>
  <c r="J70" i="69"/>
  <c r="J9" i="69"/>
  <c r="K7" i="48"/>
  <c r="K27" i="67" s="1"/>
  <c r="K27" i="49"/>
  <c r="J28" i="68"/>
  <c r="J42" i="68"/>
  <c r="J65" i="68"/>
  <c r="J59" i="68"/>
  <c r="J47" i="68"/>
  <c r="J7" i="68"/>
  <c r="J57" i="68"/>
  <c r="J39" i="68"/>
  <c r="J22" i="68"/>
  <c r="J71" i="68"/>
  <c r="J35" i="68"/>
  <c r="J75" i="68"/>
  <c r="J55" i="68"/>
  <c r="J36" i="68"/>
  <c r="J20" i="68"/>
  <c r="J69" i="68"/>
  <c r="J23" i="68"/>
  <c r="J72" i="68"/>
  <c r="J53" i="68"/>
  <c r="J34" i="68"/>
  <c r="J18" i="68"/>
  <c r="H75" i="68"/>
  <c r="J58" i="68"/>
  <c r="J21" i="68"/>
  <c r="J70" i="68"/>
  <c r="J51" i="68"/>
  <c r="J32" i="68"/>
  <c r="J16" i="68"/>
  <c r="H72" i="68"/>
  <c r="J56" i="68"/>
  <c r="I60" i="68"/>
  <c r="J24" i="68"/>
  <c r="J73" i="68"/>
  <c r="J37" i="68"/>
  <c r="J67" i="68"/>
  <c r="J49" i="68"/>
  <c r="J30" i="68"/>
  <c r="J14" i="68"/>
  <c r="H22" i="68"/>
  <c r="J54" i="68"/>
  <c r="I18" i="68"/>
  <c r="J12" i="68"/>
  <c r="J52" i="68"/>
  <c r="J62" i="68"/>
  <c r="J44" i="68"/>
  <c r="J26" i="68"/>
  <c r="J10" i="68"/>
  <c r="J41" i="68"/>
  <c r="J19" i="68"/>
  <c r="I28" i="68"/>
  <c r="J33" i="68"/>
  <c r="J17" i="68"/>
  <c r="I22" i="68"/>
  <c r="J50" i="68"/>
  <c r="J31" i="68"/>
  <c r="J15" i="68"/>
  <c r="I11" i="68"/>
  <c r="J66" i="68"/>
  <c r="J48" i="68"/>
  <c r="J29" i="68"/>
  <c r="J13" i="68"/>
  <c r="I37" i="68"/>
  <c r="J64" i="68"/>
  <c r="J46" i="68"/>
  <c r="J27" i="68"/>
  <c r="J11" i="68"/>
  <c r="I32" i="68"/>
  <c r="J60" i="68"/>
  <c r="J43" i="68"/>
  <c r="J25" i="68"/>
  <c r="J9" i="68"/>
  <c r="K49" i="68"/>
  <c r="I7" i="68"/>
  <c r="H21" i="68"/>
  <c r="H69" i="68"/>
  <c r="I9" i="68"/>
  <c r="I17" i="68"/>
  <c r="I25" i="68"/>
  <c r="I21" i="68"/>
  <c r="I10" i="68"/>
  <c r="I72" i="68"/>
  <c r="I53" i="68"/>
  <c r="H55" i="68"/>
  <c r="I50" i="68"/>
  <c r="H58" i="68"/>
  <c r="I30" i="68"/>
  <c r="I12" i="68"/>
  <c r="I14" i="68"/>
  <c r="I16" i="68"/>
  <c r="I71" i="68"/>
  <c r="I75" i="68"/>
  <c r="H18" i="68"/>
  <c r="I51" i="68"/>
  <c r="I35" i="68"/>
  <c r="I67" i="68"/>
  <c r="H39" i="68"/>
  <c r="I29" i="68"/>
  <c r="I41" i="68"/>
  <c r="I56" i="68"/>
  <c r="I39" i="68"/>
  <c r="I64" i="68"/>
  <c r="I20" i="68"/>
  <c r="I43" i="68"/>
  <c r="I55" i="68"/>
  <c r="H53" i="68"/>
  <c r="H50" i="68"/>
  <c r="I73" i="68"/>
  <c r="I52" i="68"/>
  <c r="I65" i="68"/>
  <c r="I47" i="68"/>
  <c r="H36" i="68"/>
  <c r="I24" i="68"/>
  <c r="I34" i="68"/>
  <c r="I48" i="68"/>
  <c r="H33" i="68"/>
  <c r="I54" i="68"/>
  <c r="I31" i="68"/>
  <c r="I36" i="68"/>
  <c r="H13" i="68"/>
  <c r="H23" i="68"/>
  <c r="I15" i="68"/>
  <c r="H57" i="68"/>
  <c r="I58" i="68"/>
  <c r="I70" i="68"/>
  <c r="I42" i="68"/>
  <c r="I66" i="68"/>
  <c r="H11" i="68"/>
  <c r="I49" i="68"/>
  <c r="I62" i="68"/>
  <c r="I44" i="68"/>
  <c r="I13" i="68"/>
  <c r="I23" i="68"/>
  <c r="I33" i="68"/>
  <c r="I27" i="68"/>
  <c r="I46" i="68"/>
  <c r="I26" i="68"/>
  <c r="I19" i="68"/>
  <c r="H35" i="68"/>
  <c r="H9" i="68"/>
  <c r="H71" i="68"/>
  <c r="H60" i="68"/>
  <c r="H25" i="68"/>
  <c r="H15" i="68"/>
  <c r="H52" i="68"/>
  <c r="H43" i="68"/>
  <c r="H31" i="68"/>
  <c r="H70" i="68"/>
  <c r="H32" i="68"/>
  <c r="H73" i="68"/>
  <c r="H67" i="68"/>
  <c r="H49" i="68"/>
  <c r="H30" i="68"/>
  <c r="H14" i="68"/>
  <c r="H19" i="68"/>
  <c r="H17" i="68"/>
  <c r="H64" i="68"/>
  <c r="H65" i="68"/>
  <c r="H47" i="68"/>
  <c r="H28" i="68"/>
  <c r="H12" i="68"/>
  <c r="H29" i="68"/>
  <c r="H66" i="68"/>
  <c r="H54" i="68"/>
  <c r="H16" i="68"/>
  <c r="H62" i="68"/>
  <c r="H44" i="68"/>
  <c r="H26" i="68"/>
  <c r="H10" i="68"/>
  <c r="H41" i="68"/>
  <c r="H56" i="68"/>
  <c r="H27" i="68"/>
  <c r="H46" i="68"/>
  <c r="H51" i="68"/>
  <c r="H59" i="68"/>
  <c r="H42" i="68"/>
  <c r="H24" i="68"/>
  <c r="H7" i="68"/>
  <c r="H48" i="68"/>
  <c r="H37" i="68"/>
  <c r="G73" i="68"/>
  <c r="G71" i="68"/>
  <c r="G69" i="68"/>
  <c r="G66" i="68"/>
  <c r="G64" i="68"/>
  <c r="G60" i="68"/>
  <c r="G58" i="68"/>
  <c r="G56" i="68"/>
  <c r="G54" i="68"/>
  <c r="G52" i="68"/>
  <c r="G50" i="68"/>
  <c r="G48" i="68"/>
  <c r="G46" i="68"/>
  <c r="G43" i="68"/>
  <c r="G41" i="68"/>
  <c r="G37" i="68"/>
  <c r="G35" i="68"/>
  <c r="G33" i="68"/>
  <c r="G31" i="68"/>
  <c r="G29" i="68"/>
  <c r="G27" i="68"/>
  <c r="G25" i="68"/>
  <c r="G23" i="68"/>
  <c r="G21" i="68"/>
  <c r="G19" i="68"/>
  <c r="G17" i="68"/>
  <c r="G15" i="68"/>
  <c r="G13" i="68"/>
  <c r="G11" i="68"/>
  <c r="G75" i="68"/>
  <c r="G72" i="68"/>
  <c r="G70" i="68"/>
  <c r="G67" i="68"/>
  <c r="G65" i="68"/>
  <c r="G62" i="68"/>
  <c r="G59" i="68"/>
  <c r="G57" i="68"/>
  <c r="G55" i="68"/>
  <c r="G53" i="68"/>
  <c r="G51" i="68"/>
  <c r="G49" i="68"/>
  <c r="G47" i="68"/>
  <c r="G44" i="68"/>
  <c r="G42" i="68"/>
  <c r="G39" i="68"/>
  <c r="G36" i="68"/>
  <c r="G34" i="68"/>
  <c r="G32" i="68"/>
  <c r="G30" i="68"/>
  <c r="G28" i="68"/>
  <c r="G26" i="68"/>
  <c r="G24" i="68"/>
  <c r="G22" i="68"/>
  <c r="G20" i="68"/>
  <c r="G18" i="68"/>
  <c r="G16" i="68"/>
  <c r="G14" i="68"/>
  <c r="G12" i="68"/>
  <c r="G10" i="68"/>
  <c r="G7" i="68"/>
  <c r="G9" i="68"/>
  <c r="K57" i="69"/>
  <c r="K30" i="69"/>
  <c r="K69" i="69"/>
  <c r="K41" i="69"/>
  <c r="K15" i="69"/>
  <c r="K62" i="69"/>
  <c r="K34" i="69"/>
  <c r="K10" i="69"/>
  <c r="K65" i="69"/>
  <c r="K36" i="69"/>
  <c r="K29" i="69"/>
  <c r="K51" i="69"/>
  <c r="K58" i="69"/>
  <c r="K24" i="69"/>
  <c r="K73" i="69"/>
  <c r="K53" i="69"/>
  <c r="K46" i="69"/>
  <c r="K26" i="69"/>
  <c r="K19" i="69"/>
  <c r="K48" i="69"/>
  <c r="K67" i="69"/>
  <c r="K21" i="69"/>
  <c r="K39" i="69"/>
  <c r="K70" i="69"/>
  <c r="K14" i="69"/>
  <c r="K35" i="69"/>
  <c r="K11" i="69"/>
  <c r="K27" i="69"/>
  <c r="K49" i="69"/>
  <c r="K22" i="69"/>
  <c r="K71" i="69"/>
  <c r="K43" i="69"/>
  <c r="K17" i="69"/>
  <c r="K56" i="69"/>
  <c r="K12" i="69"/>
  <c r="K31" i="69"/>
  <c r="K42" i="69"/>
  <c r="K60" i="69"/>
  <c r="K16" i="69"/>
  <c r="K33" i="69"/>
  <c r="K52" i="69"/>
  <c r="K9" i="69"/>
  <c r="K54" i="69"/>
  <c r="K20" i="69"/>
  <c r="K44" i="69"/>
  <c r="K25" i="69"/>
  <c r="K7" i="69"/>
  <c r="K50" i="69"/>
  <c r="K13" i="69"/>
  <c r="K55" i="69"/>
  <c r="K18" i="69"/>
  <c r="K75" i="69"/>
  <c r="K23" i="69"/>
  <c r="K47" i="69"/>
  <c r="K28" i="69"/>
  <c r="K59" i="69"/>
  <c r="K66" i="69"/>
  <c r="K72" i="69"/>
  <c r="K32" i="69"/>
  <c r="K37" i="69"/>
  <c r="K51" i="68"/>
  <c r="K30" i="68"/>
  <c r="K25" i="68"/>
  <c r="K75" i="68"/>
  <c r="K20" i="68"/>
  <c r="K24" i="68"/>
  <c r="K73" i="68"/>
  <c r="K39" i="68"/>
  <c r="K66" i="68"/>
  <c r="K37" i="68"/>
  <c r="K55" i="68"/>
  <c r="K23" i="68"/>
  <c r="K32" i="68"/>
  <c r="K7" i="84"/>
  <c r="K54" i="68"/>
  <c r="K21" i="68"/>
  <c r="K53" i="68"/>
  <c r="K56" i="68"/>
  <c r="K35" i="68"/>
  <c r="K11" i="68"/>
  <c r="K19" i="68"/>
  <c r="K67" i="68"/>
  <c r="K52" i="68"/>
  <c r="K60" i="68"/>
  <c r="K9" i="68"/>
  <c r="K28" i="68"/>
  <c r="K50" i="68"/>
  <c r="K72" i="68"/>
  <c r="K44" i="68"/>
  <c r="K18" i="68"/>
  <c r="K22" i="68"/>
  <c r="K14" i="68"/>
  <c r="K71" i="68"/>
  <c r="K33" i="68"/>
  <c r="K43" i="68"/>
  <c r="K13" i="68"/>
  <c r="K17" i="68"/>
  <c r="K59" i="68"/>
  <c r="K65" i="68"/>
  <c r="K27" i="68"/>
  <c r="K36" i="68"/>
  <c r="K7" i="68"/>
  <c r="K12" i="68"/>
  <c r="K69" i="68"/>
  <c r="K48" i="68"/>
  <c r="K58" i="68"/>
  <c r="K41" i="68"/>
  <c r="K31" i="68"/>
  <c r="K15" i="68"/>
  <c r="K62" i="68"/>
  <c r="K70" i="68"/>
  <c r="K26" i="68"/>
  <c r="K34" i="68"/>
  <c r="K42" i="68"/>
  <c r="K57" i="68"/>
  <c r="K10" i="68"/>
  <c r="K16" i="68"/>
  <c r="K47" i="68"/>
  <c r="K64" i="68"/>
  <c r="K29" i="68"/>
  <c r="K46" i="68"/>
  <c r="I7" i="47"/>
  <c r="I15" i="66"/>
  <c r="I15" i="49"/>
  <c r="J7" i="47"/>
  <c r="J36" i="66" s="1"/>
  <c r="G27" i="49"/>
  <c r="H7" i="47"/>
  <c r="H15" i="66" s="1"/>
  <c r="H15" i="49"/>
  <c r="G7" i="47"/>
  <c r="G27" i="66" s="1"/>
  <c r="G15" i="49"/>
  <c r="H39" i="67" l="1"/>
  <c r="H12" i="67"/>
  <c r="H68" i="67"/>
  <c r="H28" i="67"/>
  <c r="H80" i="67"/>
  <c r="H43" i="67"/>
  <c r="H72" i="67"/>
  <c r="H50" i="67"/>
  <c r="H49" i="67"/>
  <c r="H54" i="67"/>
  <c r="H23" i="67"/>
  <c r="H59" i="67"/>
  <c r="H20" i="67"/>
  <c r="H36" i="67"/>
  <c r="H7" i="67"/>
  <c r="H65" i="67"/>
  <c r="H31" i="67"/>
  <c r="H74" i="67"/>
  <c r="H60" i="67"/>
  <c r="H51" i="67"/>
  <c r="H41" i="67"/>
  <c r="H30" i="67"/>
  <c r="H21" i="67"/>
  <c r="H58" i="67"/>
  <c r="H18" i="67"/>
  <c r="H32" i="67"/>
  <c r="H44" i="67"/>
  <c r="H9" i="67"/>
  <c r="H67" i="67"/>
  <c r="H56" i="67"/>
  <c r="H47" i="67"/>
  <c r="H34" i="67"/>
  <c r="H25" i="67"/>
  <c r="H17" i="67"/>
  <c r="H76" i="67"/>
  <c r="H29" i="67"/>
  <c r="H15" i="67"/>
  <c r="H27" i="67"/>
  <c r="H62" i="67"/>
  <c r="H22" i="67"/>
  <c r="H19" i="67"/>
  <c r="H16" i="67"/>
  <c r="H53" i="67"/>
  <c r="J56" i="66"/>
  <c r="J31" i="66"/>
  <c r="J60" i="66"/>
  <c r="J53" i="66"/>
  <c r="J47" i="66"/>
  <c r="J41" i="66"/>
  <c r="J20" i="66"/>
  <c r="J67" i="66"/>
  <c r="J27" i="66"/>
  <c r="J30" i="66"/>
  <c r="J39" i="66"/>
  <c r="J21" i="66"/>
  <c r="J49" i="66"/>
  <c r="J68" i="66"/>
  <c r="J19" i="66"/>
  <c r="J80" i="66"/>
  <c r="J22" i="66"/>
  <c r="J18" i="66"/>
  <c r="J28" i="66"/>
  <c r="J17" i="66"/>
  <c r="J76" i="66"/>
  <c r="J7" i="49"/>
  <c r="J65" i="66"/>
  <c r="J51" i="66"/>
  <c r="J74" i="66"/>
  <c r="J43" i="66"/>
  <c r="J7" i="66"/>
  <c r="J16" i="66"/>
  <c r="J25" i="66"/>
  <c r="J62" i="66"/>
  <c r="J34" i="66"/>
  <c r="J59" i="66"/>
  <c r="J12" i="66"/>
  <c r="J9" i="66"/>
  <c r="J54" i="66"/>
  <c r="J23" i="66"/>
  <c r="J32" i="66"/>
  <c r="J44" i="66"/>
  <c r="K56" i="67"/>
  <c r="K74" i="67"/>
  <c r="K30" i="67"/>
  <c r="K62" i="67"/>
  <c r="K47" i="67"/>
  <c r="K36" i="67"/>
  <c r="K17" i="67"/>
  <c r="K44" i="67"/>
  <c r="K34" i="67"/>
  <c r="K16" i="67"/>
  <c r="K59" i="67"/>
  <c r="K43" i="67"/>
  <c r="K20" i="67"/>
  <c r="K50" i="67"/>
  <c r="K25" i="67"/>
  <c r="K12" i="67"/>
  <c r="K49" i="67"/>
  <c r="K39" i="67"/>
  <c r="K18" i="67"/>
  <c r="K9" i="67"/>
  <c r="K54" i="67"/>
  <c r="K22" i="67"/>
  <c r="K53" i="67"/>
  <c r="K28" i="67"/>
  <c r="K68" i="67"/>
  <c r="K80" i="67"/>
  <c r="K67" i="67"/>
  <c r="K58" i="67"/>
  <c r="K76" i="67"/>
  <c r="K31" i="67"/>
  <c r="K65" i="67"/>
  <c r="K23" i="67"/>
  <c r="K72" i="67"/>
  <c r="K60" i="67"/>
  <c r="K7" i="67"/>
  <c r="K21" i="67"/>
  <c r="K51" i="67"/>
  <c r="K7" i="49"/>
  <c r="K32" i="67"/>
  <c r="K15" i="67"/>
  <c r="K41" i="67"/>
  <c r="K19" i="67"/>
  <c r="K29" i="67"/>
  <c r="G15" i="66"/>
  <c r="J15" i="66"/>
  <c r="G7" i="49"/>
  <c r="G9" i="66"/>
  <c r="G34" i="66"/>
  <c r="G32" i="66"/>
  <c r="G49" i="66"/>
  <c r="G19" i="66"/>
  <c r="G47" i="66"/>
  <c r="G31" i="66"/>
  <c r="G23" i="66"/>
  <c r="G74" i="66"/>
  <c r="G60" i="66"/>
  <c r="G51" i="66"/>
  <c r="G30" i="66"/>
  <c r="G18" i="66"/>
  <c r="G80" i="66"/>
  <c r="G17" i="66"/>
  <c r="G56" i="66"/>
  <c r="G25" i="66"/>
  <c r="G54" i="66"/>
  <c r="G21" i="66"/>
  <c r="G58" i="66"/>
  <c r="G7" i="66"/>
  <c r="G65" i="66"/>
  <c r="G59" i="66"/>
  <c r="G50" i="66"/>
  <c r="G39" i="66"/>
  <c r="G68" i="66"/>
  <c r="G76" i="66"/>
  <c r="G43" i="66"/>
  <c r="G28" i="66"/>
  <c r="G20" i="66"/>
  <c r="G12" i="66"/>
  <c r="G36" i="66"/>
  <c r="G62" i="66"/>
  <c r="G67" i="66"/>
  <c r="G44" i="66"/>
  <c r="G16" i="66"/>
  <c r="G29" i="66"/>
  <c r="G53" i="66"/>
  <c r="G22" i="66"/>
  <c r="G72" i="66"/>
  <c r="G41" i="66"/>
  <c r="H76" i="66"/>
  <c r="H65" i="66"/>
  <c r="H62" i="66"/>
  <c r="H7" i="49"/>
  <c r="H74" i="66"/>
  <c r="H60" i="66"/>
  <c r="H51" i="66"/>
  <c r="H30" i="66"/>
  <c r="H9" i="66"/>
  <c r="H47" i="66"/>
  <c r="H44" i="66"/>
  <c r="H67" i="66"/>
  <c r="H25" i="66"/>
  <c r="H23" i="66"/>
  <c r="H21" i="66"/>
  <c r="H56" i="66"/>
  <c r="H7" i="66"/>
  <c r="H17" i="66"/>
  <c r="H43" i="66"/>
  <c r="H59" i="66"/>
  <c r="H50" i="66"/>
  <c r="H39" i="66"/>
  <c r="H19" i="66"/>
  <c r="H34" i="66"/>
  <c r="H31" i="66"/>
  <c r="H18" i="66"/>
  <c r="H54" i="66"/>
  <c r="H80" i="66"/>
  <c r="H28" i="66"/>
  <c r="H20" i="66"/>
  <c r="H12" i="66"/>
  <c r="H68" i="66"/>
  <c r="H58" i="66"/>
  <c r="H49" i="66"/>
  <c r="H36" i="66"/>
  <c r="H32" i="66"/>
  <c r="H29" i="66"/>
  <c r="H41" i="66"/>
  <c r="H27" i="66"/>
  <c r="H16" i="66"/>
  <c r="H53" i="66"/>
  <c r="H22" i="66"/>
  <c r="H72" i="66"/>
  <c r="J50" i="66"/>
  <c r="J72" i="66"/>
  <c r="J29" i="66"/>
  <c r="J58" i="66"/>
  <c r="I22" i="66"/>
  <c r="I16" i="66"/>
  <c r="I76" i="66"/>
  <c r="I31" i="66"/>
  <c r="I74" i="66"/>
  <c r="I60" i="66"/>
  <c r="I51" i="66"/>
  <c r="I30" i="66"/>
  <c r="I44" i="66"/>
  <c r="I62" i="66"/>
  <c r="I43" i="66"/>
  <c r="I65" i="66"/>
  <c r="I23" i="66"/>
  <c r="I21" i="66"/>
  <c r="I67" i="66"/>
  <c r="I80" i="66"/>
  <c r="I59" i="66"/>
  <c r="I50" i="66"/>
  <c r="I39" i="66"/>
  <c r="I47" i="66"/>
  <c r="I7" i="66"/>
  <c r="I32" i="66"/>
  <c r="I7" i="49"/>
  <c r="I34" i="66"/>
  <c r="I28" i="66"/>
  <c r="I20" i="66"/>
  <c r="I12" i="66"/>
  <c r="I18" i="66"/>
  <c r="I68" i="66"/>
  <c r="I58" i="66"/>
  <c r="I49" i="66"/>
  <c r="I36" i="66"/>
  <c r="I25" i="66"/>
  <c r="I54" i="66"/>
  <c r="I9" i="66"/>
  <c r="I56" i="66"/>
  <c r="I17" i="66"/>
  <c r="I29" i="66"/>
  <c r="I72" i="66"/>
  <c r="I41" i="66"/>
  <c r="I53" i="66"/>
  <c r="I19" i="66"/>
  <c r="I27" i="66"/>
  <c r="C42" i="89" l="1"/>
  <c r="C60" i="68"/>
  <c r="C59" i="68"/>
  <c r="C58" i="68"/>
  <c r="C57" i="68"/>
  <c r="C56" i="68"/>
  <c r="C55" i="68"/>
  <c r="C54" i="68"/>
  <c r="C53" i="68"/>
  <c r="C52" i="68"/>
  <c r="C51" i="68"/>
  <c r="C50" i="68"/>
  <c r="C49" i="68"/>
  <c r="C48" i="68"/>
  <c r="C47" i="68"/>
  <c r="C44" i="68"/>
  <c r="C43" i="68"/>
  <c r="C42" i="68"/>
  <c r="C73" i="68"/>
  <c r="C72" i="68"/>
  <c r="C71" i="68"/>
  <c r="C70" i="68"/>
  <c r="C67" i="68"/>
  <c r="C66" i="68"/>
  <c r="C65" i="68"/>
  <c r="C10" i="68"/>
  <c r="C11" i="68"/>
  <c r="C12" i="68"/>
  <c r="C13" i="68"/>
  <c r="C14" i="68"/>
  <c r="C15" i="68"/>
  <c r="C16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29" i="68"/>
  <c r="C30" i="68"/>
  <c r="C31" i="68"/>
  <c r="C32" i="68"/>
  <c r="C33" i="68"/>
  <c r="C34" i="68"/>
  <c r="C35" i="68"/>
  <c r="C36" i="68"/>
  <c r="C37" i="68"/>
  <c r="L39" i="89" l="1"/>
  <c r="L69" i="85"/>
  <c r="L64" i="85"/>
  <c r="L46" i="85"/>
  <c r="L41" i="85"/>
  <c r="L7" i="85" l="1"/>
  <c r="L9" i="89" l="1"/>
  <c r="L69" i="53"/>
  <c r="L64" i="53"/>
  <c r="L46" i="53"/>
  <c r="L41" i="53"/>
  <c r="L9" i="53"/>
  <c r="L29" i="47"/>
  <c r="L27" i="47" s="1"/>
  <c r="L7" i="47" l="1"/>
  <c r="L7" i="89"/>
  <c r="L7" i="53"/>
  <c r="H68" i="75"/>
  <c r="I68" i="75"/>
  <c r="J68" i="75"/>
  <c r="K68" i="75"/>
  <c r="L68" i="75"/>
  <c r="M68" i="75"/>
  <c r="C43" i="89" l="1"/>
  <c r="C44" i="89"/>
  <c r="C45" i="89"/>
  <c r="C46" i="89"/>
  <c r="C47" i="89"/>
  <c r="C48" i="89"/>
  <c r="C49" i="89"/>
  <c r="C50" i="89"/>
  <c r="C51" i="89"/>
  <c r="C52" i="89"/>
  <c r="C53" i="89"/>
  <c r="C54" i="89"/>
  <c r="C55" i="89"/>
  <c r="C56" i="89"/>
  <c r="C57" i="89"/>
  <c r="C58" i="89"/>
  <c r="C59" i="89"/>
  <c r="C60" i="89"/>
  <c r="C61" i="89"/>
  <c r="C62" i="89"/>
  <c r="C63" i="89"/>
  <c r="C64" i="89"/>
  <c r="C65" i="89"/>
  <c r="C73" i="69"/>
  <c r="C72" i="69"/>
  <c r="C71" i="69"/>
  <c r="C70" i="69"/>
  <c r="C67" i="69"/>
  <c r="C66" i="69"/>
  <c r="C65" i="69"/>
  <c r="C60" i="69"/>
  <c r="C59" i="69"/>
  <c r="C58" i="69"/>
  <c r="C57" i="69"/>
  <c r="C56" i="69"/>
  <c r="C55" i="69"/>
  <c r="C54" i="69"/>
  <c r="C53" i="69"/>
  <c r="C52" i="69"/>
  <c r="C51" i="69"/>
  <c r="C50" i="69"/>
  <c r="C49" i="69"/>
  <c r="C48" i="69"/>
  <c r="C47" i="69"/>
  <c r="C44" i="69"/>
  <c r="C43" i="69"/>
  <c r="C42" i="69"/>
  <c r="C36" i="69"/>
  <c r="C37" i="69"/>
  <c r="C35" i="69"/>
  <c r="C34" i="69"/>
  <c r="C33" i="69"/>
  <c r="C32" i="69"/>
  <c r="C31" i="69"/>
  <c r="C30" i="69"/>
  <c r="C29" i="69"/>
  <c r="C28" i="69"/>
  <c r="C27" i="69"/>
  <c r="C26" i="69"/>
  <c r="C25" i="69"/>
  <c r="C24" i="69"/>
  <c r="C23" i="69"/>
  <c r="C22" i="69"/>
  <c r="C21" i="69"/>
  <c r="C20" i="69"/>
  <c r="C19" i="69"/>
  <c r="C18" i="69"/>
  <c r="C17" i="69"/>
  <c r="C16" i="69"/>
  <c r="C15" i="69"/>
  <c r="C14" i="69"/>
  <c r="C13" i="69"/>
  <c r="C12" i="69"/>
  <c r="C11" i="69"/>
  <c r="C10" i="69"/>
  <c r="C35" i="85"/>
  <c r="C34" i="85"/>
  <c r="C33" i="85"/>
  <c r="C32" i="85"/>
  <c r="C31" i="85"/>
  <c r="C30" i="85"/>
  <c r="C29" i="85"/>
  <c r="C28" i="85"/>
  <c r="C27" i="85"/>
  <c r="C26" i="85"/>
  <c r="C25" i="85"/>
  <c r="C24" i="85"/>
  <c r="C23" i="85"/>
  <c r="C22" i="85"/>
  <c r="C21" i="85"/>
  <c r="C20" i="85"/>
  <c r="C19" i="85"/>
  <c r="C18" i="85"/>
  <c r="C17" i="85"/>
  <c r="C16" i="85"/>
  <c r="C15" i="85"/>
  <c r="C14" i="85"/>
  <c r="C13" i="85"/>
  <c r="C12" i="85"/>
  <c r="C11" i="85"/>
  <c r="C10" i="85"/>
  <c r="C73" i="85"/>
  <c r="C72" i="85"/>
  <c r="C71" i="85"/>
  <c r="C70" i="85"/>
  <c r="C66" i="85"/>
  <c r="C65" i="85"/>
  <c r="C50" i="85"/>
  <c r="C51" i="85"/>
  <c r="C52" i="85"/>
  <c r="C53" i="85"/>
  <c r="C54" i="85"/>
  <c r="C55" i="85"/>
  <c r="C56" i="85"/>
  <c r="C57" i="85"/>
  <c r="C58" i="85"/>
  <c r="C59" i="85"/>
  <c r="C60" i="85"/>
  <c r="C49" i="85"/>
  <c r="C48" i="85"/>
  <c r="C47" i="85"/>
  <c r="C44" i="85"/>
  <c r="C43" i="85"/>
  <c r="C42" i="85"/>
  <c r="C36" i="85"/>
  <c r="C37" i="85"/>
  <c r="G9" i="85" l="1"/>
  <c r="G37" i="84"/>
  <c r="H37" i="84"/>
  <c r="I37" i="84"/>
  <c r="C65" i="90"/>
  <c r="C64" i="90"/>
  <c r="C63" i="90"/>
  <c r="C62" i="90"/>
  <c r="C61" i="90"/>
  <c r="C60" i="90"/>
  <c r="C59" i="90"/>
  <c r="C58" i="90"/>
  <c r="C57" i="90"/>
  <c r="C56" i="90"/>
  <c r="C55" i="90"/>
  <c r="C54" i="90"/>
  <c r="C53" i="90"/>
  <c r="C52" i="90"/>
  <c r="C51" i="90"/>
  <c r="C50" i="90"/>
  <c r="C49" i="90"/>
  <c r="C48" i="90"/>
  <c r="C47" i="90"/>
  <c r="C46" i="90"/>
  <c r="C45" i="90"/>
  <c r="C44" i="90"/>
  <c r="C43" i="90"/>
  <c r="C42" i="90"/>
  <c r="C11" i="90"/>
  <c r="C12" i="90"/>
  <c r="C13" i="90"/>
  <c r="C14" i="90"/>
  <c r="C15" i="90"/>
  <c r="C16" i="90"/>
  <c r="C17" i="90"/>
  <c r="C18" i="90"/>
  <c r="C19" i="90"/>
  <c r="C20" i="90"/>
  <c r="C21" i="90"/>
  <c r="C22" i="90"/>
  <c r="C23" i="90"/>
  <c r="C24" i="90"/>
  <c r="C25" i="90"/>
  <c r="C26" i="90"/>
  <c r="C27" i="90"/>
  <c r="C28" i="90"/>
  <c r="C29" i="90"/>
  <c r="C30" i="90"/>
  <c r="C31" i="90"/>
  <c r="C32" i="90"/>
  <c r="C33" i="90"/>
  <c r="C10" i="90"/>
  <c r="I7" i="85" l="1"/>
  <c r="I9" i="69" s="1"/>
  <c r="I9" i="84"/>
  <c r="H7" i="85"/>
  <c r="H9" i="84"/>
  <c r="G7" i="85"/>
  <c r="G9" i="69" s="1"/>
  <c r="G9" i="84"/>
  <c r="H16" i="69" l="1"/>
  <c r="H34" i="69"/>
  <c r="H7" i="69"/>
  <c r="H73" i="69"/>
  <c r="H71" i="69"/>
  <c r="H69" i="69"/>
  <c r="H66" i="69"/>
  <c r="H64" i="69"/>
  <c r="H60" i="69"/>
  <c r="H58" i="69"/>
  <c r="H56" i="69"/>
  <c r="H54" i="69"/>
  <c r="H52" i="69"/>
  <c r="H50" i="69"/>
  <c r="H48" i="69"/>
  <c r="H46" i="69"/>
  <c r="H43" i="69"/>
  <c r="H41" i="69"/>
  <c r="H35" i="69"/>
  <c r="H33" i="69"/>
  <c r="H31" i="69"/>
  <c r="H29" i="69"/>
  <c r="H27" i="69"/>
  <c r="H25" i="69"/>
  <c r="H23" i="69"/>
  <c r="H21" i="69"/>
  <c r="H19" i="69"/>
  <c r="H17" i="69"/>
  <c r="H15" i="69"/>
  <c r="H13" i="69"/>
  <c r="H11" i="69"/>
  <c r="H72" i="69"/>
  <c r="H65" i="69"/>
  <c r="H57" i="69"/>
  <c r="H51" i="69"/>
  <c r="H42" i="69"/>
  <c r="H30" i="69"/>
  <c r="H26" i="69"/>
  <c r="H22" i="69"/>
  <c r="H14" i="69"/>
  <c r="H70" i="69"/>
  <c r="H59" i="69"/>
  <c r="H53" i="69"/>
  <c r="H47" i="69"/>
  <c r="H36" i="69"/>
  <c r="H28" i="69"/>
  <c r="H20" i="69"/>
  <c r="H12" i="69"/>
  <c r="H75" i="69"/>
  <c r="H67" i="69"/>
  <c r="H62" i="69"/>
  <c r="H55" i="69"/>
  <c r="H49" i="69"/>
  <c r="H44" i="69"/>
  <c r="H39" i="69"/>
  <c r="H32" i="69"/>
  <c r="H24" i="69"/>
  <c r="H18" i="69"/>
  <c r="H10" i="69"/>
  <c r="H7" i="84"/>
  <c r="H37" i="69"/>
  <c r="H9" i="69"/>
  <c r="G70" i="69"/>
  <c r="G57" i="69"/>
  <c r="G47" i="69"/>
  <c r="G36" i="69"/>
  <c r="G26" i="69"/>
  <c r="G16" i="69"/>
  <c r="G75" i="69"/>
  <c r="G62" i="69"/>
  <c r="G49" i="69"/>
  <c r="G34" i="69"/>
  <c r="G22" i="69"/>
  <c r="G7" i="69"/>
  <c r="G73" i="69"/>
  <c r="G71" i="69"/>
  <c r="G69" i="69"/>
  <c r="G66" i="69"/>
  <c r="G64" i="69"/>
  <c r="G60" i="69"/>
  <c r="G58" i="69"/>
  <c r="G56" i="69"/>
  <c r="G54" i="69"/>
  <c r="G52" i="69"/>
  <c r="G50" i="69"/>
  <c r="G48" i="69"/>
  <c r="G46" i="69"/>
  <c r="G43" i="69"/>
  <c r="G41" i="69"/>
  <c r="G35" i="69"/>
  <c r="G33" i="69"/>
  <c r="G31" i="69"/>
  <c r="G29" i="69"/>
  <c r="G27" i="69"/>
  <c r="G25" i="69"/>
  <c r="G23" i="69"/>
  <c r="G21" i="69"/>
  <c r="G19" i="69"/>
  <c r="G17" i="69"/>
  <c r="G15" i="69"/>
  <c r="G13" i="69"/>
  <c r="G11" i="69"/>
  <c r="G65" i="69"/>
  <c r="G51" i="69"/>
  <c r="G39" i="69"/>
  <c r="G24" i="69"/>
  <c r="G12" i="69"/>
  <c r="G67" i="69"/>
  <c r="G59" i="69"/>
  <c r="G53" i="69"/>
  <c r="G44" i="69"/>
  <c r="G32" i="69"/>
  <c r="G28" i="69"/>
  <c r="G20" i="69"/>
  <c r="G14" i="69"/>
  <c r="G10" i="69"/>
  <c r="G72" i="69"/>
  <c r="G55" i="69"/>
  <c r="G42" i="69"/>
  <c r="G30" i="69"/>
  <c r="G18" i="69"/>
  <c r="G7" i="84"/>
  <c r="G37" i="69"/>
  <c r="I73" i="69"/>
  <c r="I71" i="69"/>
  <c r="I69" i="69"/>
  <c r="I66" i="69"/>
  <c r="I64" i="69"/>
  <c r="I60" i="69"/>
  <c r="I58" i="69"/>
  <c r="I56" i="69"/>
  <c r="I54" i="69"/>
  <c r="I52" i="69"/>
  <c r="I50" i="69"/>
  <c r="I48" i="69"/>
  <c r="I46" i="69"/>
  <c r="I43" i="69"/>
  <c r="I41" i="69"/>
  <c r="I35" i="69"/>
  <c r="I33" i="69"/>
  <c r="I31" i="69"/>
  <c r="I29" i="69"/>
  <c r="I27" i="69"/>
  <c r="I25" i="69"/>
  <c r="I23" i="69"/>
  <c r="I21" i="69"/>
  <c r="I19" i="69"/>
  <c r="I17" i="69"/>
  <c r="I15" i="69"/>
  <c r="I13" i="69"/>
  <c r="I11" i="69"/>
  <c r="I75" i="69"/>
  <c r="I72" i="69"/>
  <c r="I70" i="69"/>
  <c r="I67" i="69"/>
  <c r="I65" i="69"/>
  <c r="I62" i="69"/>
  <c r="I59" i="69"/>
  <c r="I57" i="69"/>
  <c r="I55" i="69"/>
  <c r="I53" i="69"/>
  <c r="I51" i="69"/>
  <c r="I49" i="69"/>
  <c r="I47" i="69"/>
  <c r="I44" i="69"/>
  <c r="I42" i="69"/>
  <c r="I39" i="69"/>
  <c r="I36" i="69"/>
  <c r="I34" i="69"/>
  <c r="I32" i="69"/>
  <c r="I30" i="69"/>
  <c r="I28" i="69"/>
  <c r="I26" i="69"/>
  <c r="I24" i="69"/>
  <c r="I22" i="69"/>
  <c r="I20" i="69"/>
  <c r="I18" i="69"/>
  <c r="I16" i="69"/>
  <c r="I14" i="69"/>
  <c r="I12" i="69"/>
  <c r="I10" i="69"/>
  <c r="I7" i="69"/>
  <c r="I7" i="84"/>
  <c r="I37" i="69"/>
  <c r="C71" i="84"/>
  <c r="C70" i="84"/>
  <c r="C59" i="84"/>
  <c r="C58" i="84"/>
  <c r="C57" i="84"/>
  <c r="C56" i="84"/>
  <c r="C55" i="84"/>
  <c r="C54" i="84"/>
  <c r="C53" i="84"/>
  <c r="C52" i="84"/>
  <c r="C51" i="84"/>
  <c r="C50" i="84"/>
  <c r="C49" i="84"/>
  <c r="C48" i="84"/>
  <c r="C47" i="84"/>
  <c r="C43" i="84"/>
  <c r="C42" i="84"/>
  <c r="L9" i="66" l="1"/>
  <c r="L9" i="90" l="1"/>
  <c r="L65" i="90"/>
  <c r="L61" i="90"/>
  <c r="L59" i="90"/>
  <c r="L55" i="90"/>
  <c r="L51" i="90"/>
  <c r="L47" i="90"/>
  <c r="L43" i="90"/>
  <c r="L63" i="90"/>
  <c r="L57" i="90"/>
  <c r="L53" i="90"/>
  <c r="L49" i="90"/>
  <c r="L45" i="90"/>
  <c r="L56" i="90"/>
  <c r="L67" i="90"/>
  <c r="L62" i="90"/>
  <c r="L60" i="90"/>
  <c r="L58" i="90"/>
  <c r="L54" i="90"/>
  <c r="L52" i="90"/>
  <c r="L48" i="90"/>
  <c r="L46" i="90"/>
  <c r="L44" i="90"/>
  <c r="L64" i="90"/>
  <c r="L50" i="90"/>
  <c r="L42" i="90"/>
  <c r="L39" i="90"/>
  <c r="L41" i="90"/>
  <c r="L31" i="90"/>
  <c r="L25" i="90"/>
  <c r="L21" i="90"/>
  <c r="L17" i="90"/>
  <c r="L11" i="90"/>
  <c r="L33" i="90"/>
  <c r="L27" i="90"/>
  <c r="L23" i="90"/>
  <c r="L19" i="90"/>
  <c r="L15" i="90"/>
  <c r="L29" i="90"/>
  <c r="L13" i="90"/>
  <c r="L30" i="90"/>
  <c r="L10" i="90"/>
  <c r="L35" i="90"/>
  <c r="L32" i="90"/>
  <c r="L28" i="90"/>
  <c r="L24" i="90"/>
  <c r="L22" i="90"/>
  <c r="L18" i="90"/>
  <c r="L16" i="90"/>
  <c r="L14" i="90"/>
  <c r="L26" i="90"/>
  <c r="L20" i="90"/>
  <c r="L12" i="90"/>
  <c r="L7" i="90"/>
  <c r="L11" i="84" l="1"/>
  <c r="L12" i="84"/>
  <c r="L13" i="84"/>
  <c r="L14" i="84"/>
  <c r="L15" i="84"/>
  <c r="L16" i="84"/>
  <c r="L17" i="84"/>
  <c r="L18" i="84"/>
  <c r="L19" i="84"/>
  <c r="L20" i="84"/>
  <c r="L21" i="84"/>
  <c r="L22" i="84"/>
  <c r="L23" i="84"/>
  <c r="L24" i="84"/>
  <c r="L25" i="84"/>
  <c r="L26" i="84"/>
  <c r="L27" i="84"/>
  <c r="L28" i="84"/>
  <c r="L29" i="84"/>
  <c r="L30" i="84"/>
  <c r="L31" i="84"/>
  <c r="L32" i="84"/>
  <c r="L33" i="84"/>
  <c r="L34" i="84"/>
  <c r="L35" i="84"/>
  <c r="L36" i="84"/>
  <c r="L37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27" i="84"/>
  <c r="C28" i="84"/>
  <c r="C29" i="84"/>
  <c r="C30" i="84"/>
  <c r="C31" i="84"/>
  <c r="C32" i="84"/>
  <c r="C33" i="84"/>
  <c r="C34" i="84"/>
  <c r="C35" i="84"/>
  <c r="C36" i="84"/>
  <c r="C37" i="84"/>
  <c r="C10" i="84"/>
  <c r="L11" i="69" l="1"/>
  <c r="L15" i="69"/>
  <c r="L19" i="69"/>
  <c r="L23" i="69"/>
  <c r="L27" i="69"/>
  <c r="L31" i="69"/>
  <c r="L35" i="69"/>
  <c r="L12" i="69"/>
  <c r="L16" i="69"/>
  <c r="L20" i="69"/>
  <c r="L24" i="69"/>
  <c r="L28" i="69"/>
  <c r="L32" i="69"/>
  <c r="L36" i="69"/>
  <c r="L13" i="69"/>
  <c r="L17" i="69"/>
  <c r="L21" i="69"/>
  <c r="L25" i="69"/>
  <c r="L29" i="69"/>
  <c r="L33" i="69"/>
  <c r="L37" i="69"/>
  <c r="L14" i="69"/>
  <c r="L18" i="69"/>
  <c r="L22" i="69"/>
  <c r="L26" i="69"/>
  <c r="L30" i="69"/>
  <c r="L34" i="69"/>
  <c r="H85" i="75"/>
  <c r="H27" i="75"/>
  <c r="G27" i="75"/>
  <c r="H10" i="75"/>
  <c r="I10" i="75"/>
  <c r="J10" i="75"/>
  <c r="K10" i="75"/>
  <c r="L10" i="75"/>
  <c r="M10" i="75"/>
  <c r="N10" i="75"/>
  <c r="G10" i="75"/>
  <c r="O99" i="75"/>
  <c r="N99" i="75"/>
  <c r="M99" i="75"/>
  <c r="L99" i="75"/>
  <c r="K99" i="75"/>
  <c r="J99" i="75"/>
  <c r="I99" i="75"/>
  <c r="H99" i="75"/>
  <c r="G99" i="75"/>
  <c r="O89" i="75"/>
  <c r="N89" i="75"/>
  <c r="M89" i="75"/>
  <c r="L89" i="75"/>
  <c r="K89" i="75"/>
  <c r="J89" i="75"/>
  <c r="I89" i="75"/>
  <c r="H89" i="75"/>
  <c r="G89" i="75"/>
  <c r="O85" i="75"/>
  <c r="N85" i="75"/>
  <c r="M85" i="75"/>
  <c r="L85" i="75"/>
  <c r="K85" i="75"/>
  <c r="J85" i="75"/>
  <c r="I85" i="75"/>
  <c r="G85" i="75"/>
  <c r="H41" i="75"/>
  <c r="I41" i="75"/>
  <c r="J41" i="75"/>
  <c r="K41" i="75"/>
  <c r="L41" i="75"/>
  <c r="M41" i="75"/>
  <c r="N41" i="75"/>
  <c r="O41" i="75"/>
  <c r="G41" i="75"/>
  <c r="H31" i="75"/>
  <c r="I31" i="75"/>
  <c r="J31" i="75"/>
  <c r="K31" i="75"/>
  <c r="L31" i="75"/>
  <c r="M31" i="75"/>
  <c r="N31" i="75"/>
  <c r="G31" i="75"/>
  <c r="I27" i="75"/>
  <c r="J27" i="75"/>
  <c r="K27" i="75"/>
  <c r="L27" i="75"/>
  <c r="M27" i="75"/>
  <c r="N27" i="75"/>
  <c r="O27" i="75"/>
  <c r="P85" i="75" l="1"/>
  <c r="P27" i="75"/>
  <c r="P31" i="75"/>
  <c r="P41" i="75"/>
  <c r="K108" i="75"/>
  <c r="O108" i="75"/>
  <c r="M50" i="75"/>
  <c r="I50" i="75"/>
  <c r="L108" i="75"/>
  <c r="H108" i="75"/>
  <c r="J108" i="75"/>
  <c r="N108" i="75"/>
  <c r="I108" i="75"/>
  <c r="M108" i="75"/>
  <c r="G50" i="75"/>
  <c r="L50" i="75"/>
  <c r="O50" i="75"/>
  <c r="K50" i="75"/>
  <c r="H50" i="75"/>
  <c r="N50" i="75"/>
  <c r="J50" i="75"/>
  <c r="P99" i="75"/>
  <c r="P89" i="75"/>
  <c r="P50" i="75" l="1"/>
  <c r="L46" i="68" l="1"/>
  <c r="L47" i="68"/>
  <c r="L48" i="68"/>
  <c r="L49" i="68"/>
  <c r="L50" i="68"/>
  <c r="L51" i="68"/>
  <c r="L52" i="68"/>
  <c r="L53" i="68"/>
  <c r="L54" i="68"/>
  <c r="L55" i="68"/>
  <c r="L56" i="68"/>
  <c r="L57" i="68"/>
  <c r="L58" i="68"/>
  <c r="L59" i="68"/>
  <c r="L60" i="68"/>
  <c r="L62" i="68"/>
  <c r="L7" i="69"/>
  <c r="L9" i="69"/>
  <c r="L10" i="69"/>
  <c r="L39" i="69"/>
  <c r="L41" i="69"/>
  <c r="L42" i="69"/>
  <c r="L43" i="69"/>
  <c r="L44" i="69"/>
  <c r="L46" i="69"/>
  <c r="L47" i="69"/>
  <c r="L48" i="69"/>
  <c r="L49" i="69"/>
  <c r="L50" i="69"/>
  <c r="L51" i="69"/>
  <c r="L52" i="69"/>
  <c r="L53" i="69"/>
  <c r="L54" i="69"/>
  <c r="L55" i="69"/>
  <c r="L56" i="69"/>
  <c r="L57" i="69"/>
  <c r="L58" i="69"/>
  <c r="L59" i="69"/>
  <c r="L60" i="69"/>
  <c r="L62" i="69"/>
  <c r="L64" i="69"/>
  <c r="L65" i="69"/>
  <c r="L66" i="69"/>
  <c r="L67" i="69"/>
  <c r="L69" i="69"/>
  <c r="L70" i="69"/>
  <c r="L71" i="69"/>
  <c r="L72" i="69"/>
  <c r="L73" i="69"/>
  <c r="L75" i="69"/>
  <c r="L7" i="84"/>
  <c r="L9" i="84"/>
  <c r="L10" i="84"/>
  <c r="L39" i="84"/>
  <c r="L41" i="84"/>
  <c r="L42" i="84"/>
  <c r="L43" i="84"/>
  <c r="L44" i="84"/>
  <c r="L46" i="84"/>
  <c r="L47" i="84"/>
  <c r="L48" i="84"/>
  <c r="L49" i="84"/>
  <c r="L50" i="84"/>
  <c r="L51" i="84"/>
  <c r="L52" i="84"/>
  <c r="L53" i="84"/>
  <c r="L54" i="84"/>
  <c r="L55" i="84"/>
  <c r="L56" i="84"/>
  <c r="L57" i="84"/>
  <c r="L58" i="84"/>
  <c r="L59" i="84"/>
  <c r="L60" i="84"/>
  <c r="L62" i="84"/>
  <c r="L64" i="84"/>
  <c r="L65" i="84"/>
  <c r="L66" i="84"/>
  <c r="L67" i="84"/>
  <c r="L69" i="84"/>
  <c r="L70" i="84"/>
  <c r="L71" i="84"/>
  <c r="L72" i="84"/>
  <c r="L73" i="84"/>
  <c r="L75" i="84"/>
  <c r="L27" i="49"/>
  <c r="L53" i="49"/>
  <c r="L9" i="68"/>
  <c r="L7" i="68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L32" i="68"/>
  <c r="L33" i="68"/>
  <c r="L34" i="68"/>
  <c r="L35" i="68"/>
  <c r="L36" i="68"/>
  <c r="L37" i="68"/>
  <c r="L39" i="68"/>
  <c r="L41" i="68"/>
  <c r="L42" i="68"/>
  <c r="L43" i="68"/>
  <c r="L44" i="68"/>
  <c r="L64" i="68"/>
  <c r="L65" i="68"/>
  <c r="L66" i="68"/>
  <c r="L67" i="68"/>
  <c r="L69" i="68"/>
  <c r="L70" i="68"/>
  <c r="L71" i="68"/>
  <c r="L72" i="68"/>
  <c r="L73" i="68"/>
  <c r="L75" i="68"/>
  <c r="L7" i="67"/>
  <c r="L9" i="67"/>
  <c r="L12" i="67"/>
  <c r="L15" i="67"/>
  <c r="L16" i="67"/>
  <c r="L17" i="67"/>
  <c r="L18" i="67"/>
  <c r="L19" i="67"/>
  <c r="L20" i="67"/>
  <c r="L21" i="67"/>
  <c r="L22" i="67"/>
  <c r="L23" i="67"/>
  <c r="L25" i="67"/>
  <c r="L27" i="67"/>
  <c r="L28" i="67"/>
  <c r="L29" i="67"/>
  <c r="L30" i="67"/>
  <c r="L31" i="67"/>
  <c r="L32" i="67"/>
  <c r="L34" i="67"/>
  <c r="L36" i="67"/>
  <c r="L39" i="67"/>
  <c r="L41" i="67"/>
  <c r="L43" i="67"/>
  <c r="L44" i="67"/>
  <c r="L47" i="67"/>
  <c r="L49" i="67"/>
  <c r="L50" i="67"/>
  <c r="L51" i="67"/>
  <c r="L53" i="67"/>
  <c r="L54" i="67"/>
  <c r="L56" i="67"/>
  <c r="L58" i="67"/>
  <c r="L59" i="67"/>
  <c r="L60" i="67"/>
  <c r="L62" i="67"/>
  <c r="L65" i="67"/>
  <c r="L67" i="67"/>
  <c r="L68" i="67"/>
  <c r="L72" i="67"/>
  <c r="L74" i="67"/>
  <c r="L76" i="67"/>
  <c r="L80" i="67"/>
  <c r="L9" i="49"/>
  <c r="L12" i="49"/>
  <c r="L16" i="49"/>
  <c r="L17" i="49"/>
  <c r="L18" i="49"/>
  <c r="L19" i="49"/>
  <c r="L20" i="49"/>
  <c r="L21" i="49"/>
  <c r="L23" i="49"/>
  <c r="L25" i="49"/>
  <c r="L28" i="49"/>
  <c r="L29" i="49"/>
  <c r="L30" i="49"/>
  <c r="L31" i="49"/>
  <c r="L32" i="49"/>
  <c r="L34" i="49"/>
  <c r="L36" i="49"/>
  <c r="L39" i="49"/>
  <c r="L41" i="49"/>
  <c r="L43" i="49"/>
  <c r="L44" i="49"/>
  <c r="L47" i="49"/>
  <c r="L49" i="49"/>
  <c r="L50" i="49"/>
  <c r="L51" i="49"/>
  <c r="L54" i="49"/>
  <c r="L56" i="49"/>
  <c r="L58" i="49"/>
  <c r="L59" i="49"/>
  <c r="L60" i="49"/>
  <c r="L62" i="49"/>
  <c r="L65" i="49"/>
  <c r="L67" i="49"/>
  <c r="L68" i="49"/>
  <c r="L72" i="49"/>
  <c r="L74" i="49"/>
  <c r="L76" i="49"/>
  <c r="L80" i="49"/>
  <c r="L22" i="49" l="1"/>
  <c r="L15" i="66" l="1"/>
  <c r="L15" i="49"/>
  <c r="L19" i="66" l="1"/>
  <c r="L23" i="66"/>
  <c r="L29" i="66"/>
  <c r="L34" i="66"/>
  <c r="L43" i="66"/>
  <c r="L50" i="66"/>
  <c r="L56" i="66"/>
  <c r="L62" i="66"/>
  <c r="L72" i="66"/>
  <c r="L7" i="66"/>
  <c r="L16" i="66"/>
  <c r="L20" i="66"/>
  <c r="L25" i="66"/>
  <c r="L30" i="66"/>
  <c r="L36" i="66"/>
  <c r="L44" i="66"/>
  <c r="L51" i="66"/>
  <c r="L58" i="66"/>
  <c r="L65" i="66"/>
  <c r="L74" i="66"/>
  <c r="L7" i="49"/>
  <c r="L17" i="66"/>
  <c r="L21" i="66"/>
  <c r="L27" i="66"/>
  <c r="L31" i="66"/>
  <c r="L39" i="66"/>
  <c r="L47" i="66"/>
  <c r="L53" i="66"/>
  <c r="L59" i="66"/>
  <c r="L67" i="66"/>
  <c r="L76" i="66"/>
  <c r="L12" i="66"/>
  <c r="L32" i="66"/>
  <c r="L60" i="66"/>
  <c r="L22" i="66"/>
  <c r="L80" i="66"/>
  <c r="L18" i="66"/>
  <c r="L41" i="66"/>
  <c r="L68" i="66"/>
  <c r="L49" i="66"/>
  <c r="L28" i="66"/>
  <c r="L54" i="66"/>
  <c r="G68" i="75" l="1"/>
  <c r="G108" i="75" l="1"/>
  <c r="P108" i="75" l="1"/>
  <c r="G49" i="74" l="1"/>
  <c r="P49" i="74" s="1"/>
  <c r="G106" i="74" l="1"/>
  <c r="P106" i="74"/>
</calcChain>
</file>

<file path=xl/sharedStrings.xml><?xml version="1.0" encoding="utf-8"?>
<sst xmlns="http://schemas.openxmlformats.org/spreadsheetml/2006/main" count="1351" uniqueCount="293">
  <si>
    <t>Construction</t>
  </si>
  <si>
    <t>Research and development services</t>
  </si>
  <si>
    <t>Professional and management consulting services</t>
  </si>
  <si>
    <t>Transport</t>
  </si>
  <si>
    <t>Travel</t>
  </si>
  <si>
    <t>Insurance and pension services</t>
  </si>
  <si>
    <t>Maintenance and repair services n.i.e.</t>
  </si>
  <si>
    <t>Charges for the use of intellectual property n.i.e.</t>
  </si>
  <si>
    <t>Telecommunications, computer and information services</t>
  </si>
  <si>
    <t>Other business services</t>
  </si>
  <si>
    <t>Technical, trade-related and other business services</t>
  </si>
  <si>
    <t>Personal, cultural and recreational services</t>
  </si>
  <si>
    <t>Government goods and services n.i.e</t>
  </si>
  <si>
    <t>Perkhidmatan penyenggaraan dan pembaikan t.t.t.l.</t>
  </si>
  <si>
    <t>Pengangkutan</t>
  </si>
  <si>
    <t>Perjalanan</t>
  </si>
  <si>
    <t>Pembinaan</t>
  </si>
  <si>
    <t>Perkhidmatan insurans dan pencen</t>
  </si>
  <si>
    <t>Caj penggunaan harta intelek t.t.t.l.</t>
  </si>
  <si>
    <t>Perkhidmatan telekomunikasi, komputer dan maklumat</t>
  </si>
  <si>
    <t>Perkhidmatan perniagaan lain</t>
  </si>
  <si>
    <t>Perkhidmatan profesional dan rundingan pengurusan</t>
  </si>
  <si>
    <t>Perkhidmatan persendirian, kebudayaan dan rekreasi</t>
  </si>
  <si>
    <t>Barangan dan perkhidmatan kerajaan t.t.t.l.</t>
  </si>
  <si>
    <t>ASIA</t>
  </si>
  <si>
    <t>Brunei Darussalam</t>
  </si>
  <si>
    <t>Indonesia</t>
  </si>
  <si>
    <t>Philippines</t>
  </si>
  <si>
    <t>Singapore</t>
  </si>
  <si>
    <t>Thailand</t>
  </si>
  <si>
    <t>China</t>
  </si>
  <si>
    <t>Japan</t>
  </si>
  <si>
    <t>Republic of Korea</t>
  </si>
  <si>
    <t>Bangladesh</t>
  </si>
  <si>
    <t>India</t>
  </si>
  <si>
    <t>Nepal</t>
  </si>
  <si>
    <t>Pakistan</t>
  </si>
  <si>
    <t>EUROPE</t>
  </si>
  <si>
    <t>France</t>
  </si>
  <si>
    <t>Germany</t>
  </si>
  <si>
    <t>Netherlands</t>
  </si>
  <si>
    <t>Switzerland</t>
  </si>
  <si>
    <t>Ireland</t>
  </si>
  <si>
    <t>Italy</t>
  </si>
  <si>
    <t>OCEANIA</t>
  </si>
  <si>
    <t>Australia</t>
  </si>
  <si>
    <t>New Zealand</t>
  </si>
  <si>
    <t>AFRICA</t>
  </si>
  <si>
    <t>Mauritius</t>
  </si>
  <si>
    <t>10.2.1</t>
  </si>
  <si>
    <t>10.2.2</t>
  </si>
  <si>
    <t>10.2.3</t>
  </si>
  <si>
    <t>10.3.1</t>
  </si>
  <si>
    <t>10.3.2</t>
  </si>
  <si>
    <t>10.3.3</t>
  </si>
  <si>
    <t>4.2.1</t>
  </si>
  <si>
    <t>4.2.2</t>
  </si>
  <si>
    <t>4.2.3</t>
  </si>
  <si>
    <t>Perkhidmatan pembuatan bagi input fizikal dimiliki pihak lain</t>
  </si>
  <si>
    <t>Manufacturing services on physical inputs owned by others</t>
  </si>
  <si>
    <t>Architectural, engineering and other technical</t>
  </si>
  <si>
    <t>Arkitek, kejuruteraan dan teknikal lain</t>
  </si>
  <si>
    <t>United States of America</t>
  </si>
  <si>
    <t>United Kingdom</t>
  </si>
  <si>
    <t>Taiwan</t>
  </si>
  <si>
    <t>Austria</t>
  </si>
  <si>
    <t>Poland</t>
  </si>
  <si>
    <t>Iran</t>
  </si>
  <si>
    <t>Iraq</t>
  </si>
  <si>
    <t>Sri Lanka</t>
  </si>
  <si>
    <t>Oman</t>
  </si>
  <si>
    <t>Sweden</t>
  </si>
  <si>
    <t>JUMLAH IMPORT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</si>
  <si>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</si>
  <si>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</si>
  <si>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</si>
  <si>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</si>
  <si>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</si>
  <si>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</si>
  <si>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</si>
  <si>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</si>
  <si>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</si>
  <si>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</si>
  <si>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</si>
  <si>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</si>
  <si>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TOTAL IMPORTS </t>
  </si>
  <si>
    <t>Other services</t>
  </si>
  <si>
    <t xml:space="preserve">JUMLAH EKSPORT </t>
  </si>
  <si>
    <t xml:space="preserve">TOTAL EXPORTS </t>
  </si>
  <si>
    <t>Hong Kong</t>
  </si>
  <si>
    <t>Trade-related and other business services</t>
  </si>
  <si>
    <t>9.2</t>
  </si>
  <si>
    <t>3.1</t>
  </si>
  <si>
    <t>3.1.1</t>
  </si>
  <si>
    <t>3.1.2</t>
  </si>
  <si>
    <t>3.2</t>
  </si>
  <si>
    <t>3.2.1</t>
  </si>
  <si>
    <t>3.2.2</t>
  </si>
  <si>
    <t>3.3</t>
  </si>
  <si>
    <t>9.3</t>
  </si>
  <si>
    <t>Norway</t>
  </si>
  <si>
    <t>Belgium</t>
  </si>
  <si>
    <t>Myanmar</t>
  </si>
  <si>
    <t>Cambodia</t>
  </si>
  <si>
    <t>Kuwait</t>
  </si>
  <si>
    <t>Qatar</t>
  </si>
  <si>
    <t>Lao, People's Dem. Rep</t>
  </si>
  <si>
    <t>Perkhidmatan lain</t>
  </si>
  <si>
    <t>Eksport Perkhidmatan mengikut Komponen</t>
  </si>
  <si>
    <t>Import Perkhidmatan mengikut Komponen</t>
  </si>
  <si>
    <t>Eksport Perkhidmatan mengikut Negara Rakan Dagang Utama</t>
  </si>
  <si>
    <t>Import Perkhidmatan mengikut Negara Rakan Dagang Utama</t>
  </si>
  <si>
    <t>Notes:</t>
  </si>
  <si>
    <t>Import Perkhidmatan mengikut Negara Rakan Dagang Utama dan Komponen</t>
  </si>
  <si>
    <t>Nota:</t>
  </si>
  <si>
    <t>Saudi Arabia</t>
  </si>
  <si>
    <t>United Arab Emirates</t>
  </si>
  <si>
    <t>Other Asia</t>
  </si>
  <si>
    <t>Canada</t>
  </si>
  <si>
    <t>Russian Federation</t>
  </si>
  <si>
    <t>Other Europe</t>
  </si>
  <si>
    <t>Other Oceania</t>
  </si>
  <si>
    <t>South Africa</t>
  </si>
  <si>
    <t>Egypt</t>
  </si>
  <si>
    <t>Other Africa</t>
  </si>
  <si>
    <t xml:space="preserve">   ASEAN</t>
  </si>
  <si>
    <t>Eksport Perkhidmatan mengikut Negara Rakan Dagang Utama dan Komponen</t>
  </si>
  <si>
    <t>Eksport Perkhidmatan mengikut Negara Rakan Dagang Utama dan Komponen (samb.)</t>
  </si>
  <si>
    <t xml:space="preserve">Perkhidmatan lain termasuk Perkhidmatan penyenggaraan &amp; pembaikan t.t.t.l., Perkhidmatan insurans &amp; pencen, Perkhidmatan kewangan dan Caj penggunaan harta intelek t.t.t.l., </t>
  </si>
  <si>
    <t>Other Services includes Maintenance &amp; repair services n.i.e., Insurance &amp; pension services,  Financial services and  Charges for the use of intellectual property n.i.e.</t>
  </si>
  <si>
    <t xml:space="preserve">     ASEAN</t>
  </si>
  <si>
    <t>AMERICAS</t>
  </si>
  <si>
    <t>Other Americas</t>
  </si>
  <si>
    <t>Import Perkhidmatan mengikut Negara Rakan Dagang Utama dan Komponen (samb.)</t>
  </si>
  <si>
    <t>3.3.1</t>
  </si>
  <si>
    <t>3.3.2</t>
  </si>
  <si>
    <t>perniagaan lain</t>
  </si>
  <si>
    <t xml:space="preserve">Perkhidmatan teknikal, berkaitan perdagangan dan </t>
  </si>
  <si>
    <t>Business and management consulting</t>
  </si>
  <si>
    <t xml:space="preserve">Perkhidmatan penyelidikan dan pembangunan
</t>
  </si>
  <si>
    <t>Postal and courier services</t>
  </si>
  <si>
    <r>
      <t>LAIN-LAIN/</t>
    </r>
    <r>
      <rPr>
        <b/>
        <i/>
        <sz val="12"/>
        <rFont val="Arial"/>
        <family val="2"/>
      </rPr>
      <t xml:space="preserve"> OTHERS</t>
    </r>
  </si>
  <si>
    <r>
      <t xml:space="preserve">JUMLAH EKSPORT/ </t>
    </r>
    <r>
      <rPr>
        <b/>
        <i/>
        <sz val="12"/>
        <rFont val="Arial"/>
        <family val="2"/>
      </rPr>
      <t>TOTAL EXPORTS</t>
    </r>
  </si>
  <si>
    <t>11.1</t>
  </si>
  <si>
    <t>11.2</t>
  </si>
  <si>
    <t>Audio-visual dan perkhidmatan berkaitan</t>
  </si>
  <si>
    <t>Audiovisual and related services</t>
  </si>
  <si>
    <t>Other personal, cultural and recreational services</t>
  </si>
  <si>
    <t xml:space="preserve">Perkhidmatan persendirian, kebudayaan dan </t>
  </si>
  <si>
    <t>rekreasi yang lain</t>
  </si>
  <si>
    <t>Licenses to reproduce and distribute of intellectual properties</t>
  </si>
  <si>
    <t xml:space="preserve">Lesen menghasilkan semula dan mengedarkan harta intelek </t>
  </si>
  <si>
    <t>8.1</t>
  </si>
  <si>
    <t>8.2</t>
  </si>
  <si>
    <t>Peratus Sumbangan Eksport Perkhidmatan mengikut Komponen</t>
  </si>
  <si>
    <t>Peratus Sumbangan Import Perkhidmatan mengikut Komponen</t>
  </si>
  <si>
    <t>Peratus Sumbangan Eksport Perkhidmatan mengikut Negara Rakan Dagang Utama</t>
  </si>
  <si>
    <t>Peratus Sumbangan Import Perkhidmatan mengikut Negara Rakan Dagang Utama</t>
  </si>
  <si>
    <t>Percentage Share of Import of Services by Major Trading Partner Country</t>
  </si>
  <si>
    <r>
      <t xml:space="preserve">JUMLAH EKSPORT/ </t>
    </r>
    <r>
      <rPr>
        <b/>
        <i/>
        <sz val="12"/>
        <color theme="1"/>
        <rFont val="Arial"/>
        <family val="2"/>
      </rPr>
      <t>TOTAL EXPORTS</t>
    </r>
  </si>
  <si>
    <r>
      <t xml:space="preserve">LAIN-LAIN/ </t>
    </r>
    <r>
      <rPr>
        <b/>
        <i/>
        <sz val="12"/>
        <color theme="1"/>
        <rFont val="Arial"/>
        <family val="2"/>
      </rPr>
      <t>OTHERS</t>
    </r>
  </si>
  <si>
    <r>
      <t xml:space="preserve">Pengangkutan/ </t>
    </r>
    <r>
      <rPr>
        <i/>
        <sz val="12"/>
        <rFont val="Arial"/>
        <family val="2"/>
      </rPr>
      <t>Transport</t>
    </r>
  </si>
  <si>
    <r>
      <t xml:space="preserve">Pengangkutan laut/ </t>
    </r>
    <r>
      <rPr>
        <i/>
        <sz val="12"/>
        <rFont val="Arial"/>
        <family val="2"/>
      </rPr>
      <t>Sea transport</t>
    </r>
  </si>
  <si>
    <r>
      <rPr>
        <b/>
        <sz val="12"/>
        <rFont val="Arial"/>
        <family val="2"/>
      </rPr>
      <t>Muatan/</t>
    </r>
    <r>
      <rPr>
        <i/>
        <sz val="12"/>
        <rFont val="Arial"/>
        <family val="2"/>
      </rPr>
      <t xml:space="preserve"> Freight</t>
    </r>
  </si>
  <si>
    <r>
      <rPr>
        <b/>
        <sz val="12"/>
        <rFont val="Arial"/>
        <family val="2"/>
      </rPr>
      <t>Penumpang dan lain-lain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Passenger and others</t>
    </r>
  </si>
  <si>
    <r>
      <t xml:space="preserve">Pengangkutan udara/ </t>
    </r>
    <r>
      <rPr>
        <i/>
        <sz val="12"/>
        <rFont val="Arial"/>
        <family val="2"/>
      </rPr>
      <t>Air transport</t>
    </r>
  </si>
  <si>
    <r>
      <t>Muatan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Freight</t>
    </r>
  </si>
  <si>
    <r>
      <t>Penumpang dan lain-lain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Passenger and others</t>
    </r>
  </si>
  <si>
    <r>
      <t xml:space="preserve">Pengangkutan lain/ </t>
    </r>
    <r>
      <rPr>
        <i/>
        <sz val="12"/>
        <rFont val="Arial"/>
        <family val="2"/>
      </rPr>
      <t>Other transport</t>
    </r>
  </si>
  <si>
    <r>
      <t>Lain-lain</t>
    </r>
    <r>
      <rPr>
        <b/>
        <i/>
        <sz val="12"/>
        <rFont val="Arial"/>
        <family val="2"/>
      </rPr>
      <t>/</t>
    </r>
    <r>
      <rPr>
        <i/>
        <sz val="12"/>
        <rFont val="Arial"/>
        <family val="2"/>
      </rPr>
      <t>Others</t>
    </r>
  </si>
  <si>
    <r>
      <t xml:space="preserve">Perjalanan/ </t>
    </r>
    <r>
      <rPr>
        <i/>
        <sz val="12"/>
        <rFont val="Arial"/>
        <family val="2"/>
      </rPr>
      <t>Travel</t>
    </r>
  </si>
  <si>
    <r>
      <t>Perniagaan/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>Business</t>
    </r>
  </si>
  <si>
    <r>
      <t>Peribadi/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Personal</t>
    </r>
  </si>
  <si>
    <r>
      <t xml:space="preserve">Berkaitan kesihatan/ </t>
    </r>
    <r>
      <rPr>
        <i/>
        <sz val="12"/>
        <rFont val="Arial"/>
        <family val="2"/>
      </rPr>
      <t>Health-related</t>
    </r>
  </si>
  <si>
    <r>
      <t xml:space="preserve">Berkaitan pendidikan/ </t>
    </r>
    <r>
      <rPr>
        <i/>
        <sz val="12"/>
        <rFont val="Arial"/>
        <family val="2"/>
      </rPr>
      <t>Education-related</t>
    </r>
  </si>
  <si>
    <r>
      <t xml:space="preserve">Lain-lain/ </t>
    </r>
    <r>
      <rPr>
        <i/>
        <sz val="12"/>
        <rFont val="Arial"/>
        <family val="2"/>
      </rPr>
      <t>Others</t>
    </r>
  </si>
  <si>
    <r>
      <t xml:space="preserve">Pembinaan/ </t>
    </r>
    <r>
      <rPr>
        <i/>
        <sz val="12"/>
        <rFont val="Arial"/>
        <family val="2"/>
      </rPr>
      <t>Construction</t>
    </r>
  </si>
  <si>
    <r>
      <t xml:space="preserve">Perkhidmatan kewangan/ </t>
    </r>
    <r>
      <rPr>
        <i/>
        <sz val="12"/>
        <rFont val="Arial"/>
        <family val="2"/>
      </rPr>
      <t>Financial services</t>
    </r>
  </si>
  <si>
    <r>
      <t>Penggunaan harta intelek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Usage of intellectual properties</t>
    </r>
  </si>
  <si>
    <r>
      <rPr>
        <b/>
        <sz val="12"/>
        <rFont val="Arial"/>
        <family val="2"/>
      </rPr>
      <t>Telekomunikasi/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Telecommunications</t>
    </r>
  </si>
  <si>
    <r>
      <rPr>
        <b/>
        <sz val="12"/>
        <rFont val="Arial"/>
        <family val="2"/>
      </rPr>
      <t>Komputer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Computer </t>
    </r>
  </si>
  <si>
    <r>
      <t xml:space="preserve">Maklumat/ </t>
    </r>
    <r>
      <rPr>
        <i/>
        <sz val="12"/>
        <rFont val="Arial"/>
        <family val="2"/>
      </rPr>
      <t>Information</t>
    </r>
  </si>
  <si>
    <r>
      <rPr>
        <b/>
        <sz val="12"/>
        <rFont val="Arial"/>
        <family val="2"/>
      </rPr>
      <t xml:space="preserve">Perkhidmatan perniagaan lain/ </t>
    </r>
    <r>
      <rPr>
        <i/>
        <sz val="12"/>
        <rFont val="Arial"/>
        <family val="2"/>
      </rPr>
      <t>Other business services</t>
    </r>
  </si>
  <si>
    <r>
      <t>Guaman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Legal</t>
    </r>
  </si>
  <si>
    <r>
      <t>Perakaunan/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Accounting</t>
    </r>
  </si>
  <si>
    <r>
      <t xml:space="preserve">Pajakan operasi/ </t>
    </r>
    <r>
      <rPr>
        <i/>
        <sz val="12"/>
        <rFont val="Arial"/>
        <family val="2"/>
      </rPr>
      <t>Operating leasing</t>
    </r>
  </si>
  <si>
    <r>
      <t xml:space="preserve">JUMLAH IMPORT/ </t>
    </r>
    <r>
      <rPr>
        <b/>
        <i/>
        <sz val="12"/>
        <rFont val="Arial"/>
        <family val="2"/>
      </rPr>
      <t>TOTAL IMPORTS</t>
    </r>
  </si>
  <si>
    <r>
      <t xml:space="preserve">JUMLAH BERSIH/ </t>
    </r>
    <r>
      <rPr>
        <b/>
        <i/>
        <sz val="12"/>
        <rFont val="Arial"/>
        <family val="2"/>
      </rPr>
      <t>TOTAL NET</t>
    </r>
  </si>
  <si>
    <t>Balance of Trade in Services by Major Countries</t>
  </si>
  <si>
    <t>Imbangan Perdagangan Perkhidmatan mengikut Negara Utama</t>
  </si>
  <si>
    <t>LAIN-LAIN/ OTHERS</t>
  </si>
  <si>
    <t>JUMLAH EKSPORT/ TOTAL EXPORTS</t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</si>
  <si>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</t>
    </r>
    <r>
      <rPr>
        <b/>
        <sz val="14"/>
        <rFont val="Arial"/>
        <family val="2"/>
      </rPr>
      <t xml:space="preserve"> 10</t>
    </r>
  </si>
  <si>
    <t>Perniagaan dan rundingan pengurusan</t>
  </si>
  <si>
    <t xml:space="preserve">Perkhidmatan berkaitan perdagangan dan
</t>
  </si>
  <si>
    <t>Perkhidmatan pos dan kurier</t>
  </si>
  <si>
    <t xml:space="preserve">       EUROPEAN UNION-27</t>
  </si>
  <si>
    <t>United Kingdom mengundurkan keanggotaan Kesatuan Eropah pada 31 Januari 2020</t>
  </si>
  <si>
    <t xml:space="preserve">   EUROPEAN UNION-27</t>
  </si>
  <si>
    <t>Nota: United Kingdom mengundurkan keanggotaan Kesatuan Eropah pada 31 Januari 2020</t>
  </si>
  <si>
    <t>Note: United Kingdom withdrew from European Union on 31 January 2020</t>
  </si>
  <si>
    <t>Exports of Services by Major Trading Partner Countries</t>
  </si>
  <si>
    <t>Percentage Share of Exports of Services by Major Trading Partner Countries</t>
  </si>
  <si>
    <t>Imports of Services by Major Trading Partner Countries</t>
  </si>
  <si>
    <t>Percentage Share of Imports of Services by Major Trading Partner Countries</t>
  </si>
  <si>
    <t>Exports of Services by Major Trading Partner Countries and Components</t>
  </si>
  <si>
    <t>Exports of Services by Major Trading Partner Countries and Components (cont'd.)</t>
  </si>
  <si>
    <t>Imports of Services by Major Trading Partner Countries and Components</t>
  </si>
  <si>
    <t>Imports of Services by Major Trading Partner Countries and Components (cont'd.)</t>
  </si>
  <si>
    <t>Exports of Services by Components</t>
  </si>
  <si>
    <t>Percentage Share of Exports of Services by Components</t>
  </si>
  <si>
    <t>Imports of Services by Components</t>
  </si>
  <si>
    <t>Percentage Share of Imports of Services by Components</t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</si>
  <si>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</t>
    </r>
    <r>
      <rPr>
        <b/>
        <sz val="14"/>
        <rFont val="Arial"/>
        <family val="2"/>
      </rPr>
      <t xml:space="preserve"> 11</t>
    </r>
  </si>
  <si>
    <t>Eksport dan Import Perkhidmatan mengikut Negara Pertubuhan Kerjasama  Islam (OIC)</t>
  </si>
  <si>
    <t>Exports and Imports of Services by Organisation of Islamic Cooperation (OIC) Countries</t>
  </si>
  <si>
    <t>OIC</t>
  </si>
  <si>
    <t>Other OIC</t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</si>
  <si>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</t>
    </r>
    <r>
      <rPr>
        <b/>
        <sz val="14"/>
        <rFont val="Arial"/>
        <family val="2"/>
      </rPr>
      <t xml:space="preserve"> 12</t>
    </r>
  </si>
  <si>
    <t>Peratus Sumbangan Eksport dan Import Perkhidmatan mengikut Negara Pertubuhan Kerjasama  Islam (OIC)</t>
  </si>
  <si>
    <t>Percentage Share of Exports and Imports of Services by Organisation of Islamic Cooperation (OIC) Countries</t>
  </si>
  <si>
    <r>
      <t xml:space="preserve">Jadual/ Table   </t>
    </r>
    <r>
      <rPr>
        <b/>
        <sz val="14"/>
        <rFont val="Arial"/>
        <family val="2"/>
      </rPr>
      <t>13</t>
    </r>
  </si>
  <si>
    <r>
      <t xml:space="preserve">Jadual/ Table   </t>
    </r>
    <r>
      <rPr>
        <b/>
        <sz val="14"/>
        <rFont val="Arial"/>
        <family val="2"/>
      </rPr>
      <t>14</t>
    </r>
  </si>
  <si>
    <t>Non-OIC Countries</t>
  </si>
  <si>
    <t>Bahrain</t>
  </si>
  <si>
    <t>Azerbaijan</t>
  </si>
  <si>
    <t>Maldives</t>
  </si>
  <si>
    <t>Nigeria</t>
  </si>
  <si>
    <t>Uzbekistan</t>
  </si>
  <si>
    <t>Sudan</t>
  </si>
  <si>
    <t>Jordan</t>
  </si>
  <si>
    <t>Kazakhstan</t>
  </si>
  <si>
    <t>Turkmenistan</t>
  </si>
  <si>
    <t>Yemen</t>
  </si>
  <si>
    <t>Viet Nam</t>
  </si>
  <si>
    <t>Turkiye</t>
  </si>
  <si>
    <t>United Kingdom withdrew from European Union on 31 January 2020</t>
  </si>
  <si>
    <t>Imbangan Perdagangan Perkhidmatan mengikut Komponen</t>
  </si>
  <si>
    <t>Balance of Trade in Services by Components</t>
  </si>
  <si>
    <r>
      <t xml:space="preserve">Komponen/ </t>
    </r>
    <r>
      <rPr>
        <i/>
        <sz val="12"/>
        <rFont val="Arial"/>
        <family val="2"/>
      </rPr>
      <t>Component</t>
    </r>
  </si>
  <si>
    <r>
      <t>2024</t>
    </r>
    <r>
      <rPr>
        <b/>
        <vertAlign val="superscript"/>
        <sz val="12"/>
        <rFont val="Arial"/>
        <family val="2"/>
      </rPr>
      <t>r</t>
    </r>
  </si>
  <si>
    <r>
      <t>2024</t>
    </r>
    <r>
      <rPr>
        <b/>
        <vertAlign val="superscript"/>
        <sz val="12"/>
        <color theme="1"/>
        <rFont val="Arial"/>
        <family val="2"/>
      </rPr>
      <t>r</t>
    </r>
  </si>
  <si>
    <r>
      <t>Jadual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Table   </t>
    </r>
    <r>
      <rPr>
        <b/>
        <sz val="12"/>
        <rFont val="Arial"/>
        <family val="2"/>
      </rPr>
      <t>13</t>
    </r>
  </si>
  <si>
    <r>
      <t>Jadual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Table   </t>
    </r>
    <r>
      <rPr>
        <b/>
        <sz val="12"/>
        <rFont val="Arial"/>
        <family val="2"/>
      </rPr>
      <t>14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</si>
  <si>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9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</si>
  <si>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8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</si>
  <si>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7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</si>
  <si>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6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</si>
  <si>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5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</si>
  <si>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4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</si>
  <si>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3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</si>
  <si>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2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</si>
  <si>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1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</si>
  <si>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1"/>
        <rFont val="Arial"/>
        <family val="2"/>
      </rPr>
      <t>1</t>
    </r>
  </si>
  <si>
    <t xml:space="preserve"> </t>
  </si>
  <si>
    <r>
      <t>RM Juta/</t>
    </r>
    <r>
      <rPr>
        <b/>
        <i/>
        <sz val="11"/>
        <rFont val="Arial"/>
        <family val="2"/>
      </rPr>
      <t xml:space="preserve"> Million</t>
    </r>
  </si>
  <si>
    <r>
      <t xml:space="preserve">JUMLAH EKSPORT/ </t>
    </r>
    <r>
      <rPr>
        <b/>
        <i/>
        <sz val="11"/>
        <rFont val="Arial"/>
        <family val="2"/>
      </rPr>
      <t>TOTAL EXPORTS</t>
    </r>
  </si>
  <si>
    <r>
      <t xml:space="preserve">Pengangkutan/ </t>
    </r>
    <r>
      <rPr>
        <i/>
        <sz val="11"/>
        <rFont val="Arial"/>
        <family val="2"/>
      </rPr>
      <t>Transport</t>
    </r>
  </si>
  <si>
    <r>
      <t xml:space="preserve">Pengangkutan laut/ </t>
    </r>
    <r>
      <rPr>
        <i/>
        <sz val="11"/>
        <rFont val="Arial"/>
        <family val="2"/>
      </rPr>
      <t>Sea transport</t>
    </r>
  </si>
  <si>
    <r>
      <rPr>
        <b/>
        <sz val="11"/>
        <rFont val="Arial"/>
        <family val="2"/>
      </rPr>
      <t>Muatan/</t>
    </r>
    <r>
      <rPr>
        <i/>
        <sz val="11"/>
        <rFont val="Arial"/>
        <family val="2"/>
      </rPr>
      <t xml:space="preserve"> Freight</t>
    </r>
  </si>
  <si>
    <r>
      <rPr>
        <b/>
        <sz val="11"/>
        <rFont val="Arial"/>
        <family val="2"/>
      </rPr>
      <t>Penumpang dan lain-lain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Passenger and others</t>
    </r>
  </si>
  <si>
    <r>
      <t xml:space="preserve">Pengangkutan udara/ </t>
    </r>
    <r>
      <rPr>
        <i/>
        <sz val="11"/>
        <rFont val="Arial"/>
        <family val="2"/>
      </rPr>
      <t>Air transport</t>
    </r>
  </si>
  <si>
    <r>
      <rPr>
        <b/>
        <sz val="11"/>
        <rFont val="Arial"/>
        <family val="2"/>
      </rPr>
      <t>Muatan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Freight</t>
    </r>
  </si>
  <si>
    <r>
      <t xml:space="preserve">Pengangkutan lain/ </t>
    </r>
    <r>
      <rPr>
        <i/>
        <sz val="11"/>
        <rFont val="Arial"/>
        <family val="2"/>
      </rPr>
      <t>Other transport</t>
    </r>
  </si>
  <si>
    <r>
      <t xml:space="preserve">Perjalanan/ </t>
    </r>
    <r>
      <rPr>
        <i/>
        <sz val="11"/>
        <rFont val="Arial"/>
        <family val="2"/>
      </rPr>
      <t>Travel</t>
    </r>
  </si>
  <si>
    <r>
      <rPr>
        <b/>
        <sz val="11"/>
        <rFont val="Arial"/>
        <family val="2"/>
      </rPr>
      <t>Perniagaan/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Business</t>
    </r>
  </si>
  <si>
    <r>
      <rPr>
        <b/>
        <sz val="11"/>
        <rFont val="Arial"/>
        <family val="2"/>
      </rPr>
      <t>Peribadi/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Personal</t>
    </r>
  </si>
  <si>
    <r>
      <t xml:space="preserve">Berkaitan kesihatan/ </t>
    </r>
    <r>
      <rPr>
        <i/>
        <sz val="11"/>
        <rFont val="Arial"/>
        <family val="2"/>
      </rPr>
      <t>Health-related</t>
    </r>
  </si>
  <si>
    <r>
      <t xml:space="preserve">Berkaitan pendidikan/ </t>
    </r>
    <r>
      <rPr>
        <i/>
        <sz val="11"/>
        <rFont val="Arial"/>
        <family val="2"/>
      </rPr>
      <t>Education-related</t>
    </r>
  </si>
  <si>
    <r>
      <t xml:space="preserve">Lain-lain/ </t>
    </r>
    <r>
      <rPr>
        <i/>
        <sz val="11"/>
        <rFont val="Arial"/>
        <family val="2"/>
      </rPr>
      <t>Others</t>
    </r>
  </si>
  <si>
    <r>
      <t xml:space="preserve">Pembinaan/ </t>
    </r>
    <r>
      <rPr>
        <i/>
        <sz val="11"/>
        <rFont val="Arial"/>
        <family val="2"/>
      </rPr>
      <t>Construction</t>
    </r>
  </si>
  <si>
    <r>
      <t xml:space="preserve">Perkhidmatan kewangan/ </t>
    </r>
    <r>
      <rPr>
        <i/>
        <sz val="11"/>
        <rFont val="Arial"/>
        <family val="2"/>
      </rPr>
      <t>Financial services</t>
    </r>
  </si>
  <si>
    <r>
      <rPr>
        <b/>
        <sz val="11"/>
        <rFont val="Arial"/>
        <family val="2"/>
      </rPr>
      <t>Telekomunikasi/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Telecommunications</t>
    </r>
  </si>
  <si>
    <r>
      <rPr>
        <b/>
        <sz val="11"/>
        <rFont val="Arial"/>
        <family val="2"/>
      </rPr>
      <t>Komputer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 xml:space="preserve">Computer </t>
    </r>
  </si>
  <si>
    <r>
      <t xml:space="preserve">Maklumat/ </t>
    </r>
    <r>
      <rPr>
        <i/>
        <sz val="11"/>
        <rFont val="Arial"/>
        <family val="2"/>
      </rPr>
      <t>Information</t>
    </r>
  </si>
  <si>
    <r>
      <t xml:space="preserve">Perkhidmatan perniagaan lain/ </t>
    </r>
    <r>
      <rPr>
        <i/>
        <sz val="11"/>
        <rFont val="Arial"/>
        <family val="2"/>
      </rPr>
      <t>Other business services</t>
    </r>
  </si>
  <si>
    <t>Perkhidmatan penyelidikan dan pembangunan</t>
  </si>
  <si>
    <r>
      <rPr>
        <b/>
        <sz val="11"/>
        <rFont val="Arial"/>
        <family val="2"/>
      </rPr>
      <t>Guaman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Legal</t>
    </r>
  </si>
  <si>
    <r>
      <rPr>
        <b/>
        <sz val="11"/>
        <rFont val="Arial"/>
        <family val="2"/>
      </rPr>
      <t>Perakaunan/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Accounting</t>
    </r>
  </si>
  <si>
    <r>
      <t xml:space="preserve">Perniagaan dan rundingan pengurusan/ 
</t>
    </r>
    <r>
      <rPr>
        <i/>
        <sz val="11"/>
        <rFont val="Arial"/>
        <family val="2"/>
      </rPr>
      <t>Business and management consulting</t>
    </r>
  </si>
  <si>
    <t>Perkhidmatan teknikal, berkaitan perdagangan dan perniagaan lain</t>
  </si>
  <si>
    <r>
      <rPr>
        <b/>
        <sz val="11"/>
        <rFont val="Arial"/>
        <family val="2"/>
      </rPr>
      <t xml:space="preserve">Pajakan operasi/ </t>
    </r>
    <r>
      <rPr>
        <i/>
        <sz val="11"/>
        <rFont val="Arial"/>
        <family val="2"/>
      </rPr>
      <t>Operating leasing</t>
    </r>
  </si>
  <si>
    <t>Perkhidmatan berkaitan perdagangan dan perniagaan lain</t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</si>
  <si>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2</t>
    </r>
  </si>
  <si>
    <r>
      <t>RM Juta/</t>
    </r>
    <r>
      <rPr>
        <b/>
        <i/>
        <sz val="9"/>
        <rFont val="Arial"/>
        <family val="2"/>
      </rPr>
      <t xml:space="preserve"> Million</t>
    </r>
  </si>
  <si>
    <r>
      <t xml:space="preserve">JUMLAH IMPORT/ </t>
    </r>
    <r>
      <rPr>
        <b/>
        <i/>
        <sz val="11"/>
        <rFont val="Arial"/>
        <family val="2"/>
      </rPr>
      <t>TOTAL IMPORTS</t>
    </r>
  </si>
  <si>
    <r>
      <rPr>
        <b/>
        <sz val="11"/>
        <rFont val="Arial"/>
        <family val="2"/>
      </rPr>
      <t xml:space="preserve">Pembinaan/ </t>
    </r>
    <r>
      <rPr>
        <i/>
        <sz val="11"/>
        <rFont val="Arial"/>
        <family val="2"/>
      </rPr>
      <t>Construction</t>
    </r>
  </si>
  <si>
    <r>
      <rPr>
        <b/>
        <sz val="11"/>
        <rFont val="Arial"/>
        <family val="2"/>
      </rPr>
      <t xml:space="preserve">Perkhidmatan perniagaan lain/ </t>
    </r>
    <r>
      <rPr>
        <i/>
        <sz val="11"/>
        <rFont val="Arial"/>
        <family val="2"/>
      </rPr>
      <t>Other business services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</si>
  <si>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3</t>
    </r>
  </si>
  <si>
    <r>
      <t xml:space="preserve">JUMLAH BERSIH/ </t>
    </r>
    <r>
      <rPr>
        <b/>
        <i/>
        <sz val="11"/>
        <rFont val="Arial"/>
        <family val="2"/>
      </rPr>
      <t>TOTAL NET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</si>
  <si>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4</t>
    </r>
  </si>
  <si>
    <r>
      <t>JUMLAH EKSPORT/</t>
    </r>
    <r>
      <rPr>
        <b/>
        <i/>
        <sz val="12"/>
        <rFont val="Arial"/>
        <family val="2"/>
      </rPr>
      <t xml:space="preserve"> TOTAL EXPORTS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</si>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</sst>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(* #,##0.000_);_(* \(#,##0.000\);_(* &quot;-&quot;??_);_(@_)"/>
    <numFmt numFmtId="169" formatCode="0.0%"/>
    <numFmt numFmtId="170" formatCode="_-* #,##0_-;\-* #,##0_-;_-* &quot;-&quot;??_-;_-@_-"/>
    <numFmt numFmtId="171" formatCode="0.00_)"/>
    <numFmt numFmtId="172" formatCode="General_)"/>
    <numFmt numFmtId="173" formatCode="#,##0_)"/>
    <numFmt numFmtId="174" formatCode="[$-14409]h:mm:ss;@"/>
    <numFmt numFmtId="175" formatCode="0.0"/>
    <numFmt numFmtId="176" formatCode="[$-F800]dddd\,\ mmmm\ dd\,\ yyyy"/>
    <numFmt numFmtId="177" formatCode="_(* #,##0.0000_);_(* \(#,##0.0000\);_(* &quot;-&quot;??_);_(@_)"/>
    <numFmt numFmtId="178" formatCode="_(* #,##0.00000_);_(* \(#,##0.00000\);_(* &quot;-&quot;??_);_(@_)"/>
    <numFmt numFmtId="179" formatCode="#,##0.0"/>
    <numFmt numFmtId="180" formatCode="#,##0.000"/>
    <numFmt numFmtId="181" formatCode="0.000"/>
    <numFmt numFmtId="182" formatCode="#,##0.00000"/>
    <numFmt numFmtId="183" formatCode="#,##0_ ;\-#,##0\ "/>
  </numFmts>
  <fonts count="10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2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Courier"/>
      <family val="3"/>
    </font>
    <font>
      <sz val="10"/>
      <name val="Helv"/>
    </font>
    <font>
      <b/>
      <sz val="8"/>
      <name val="Futura Md BT"/>
      <family val="2"/>
    </font>
    <font>
      <sz val="10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9999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i/>
      <sz val="12"/>
      <color rgb="FFC00000"/>
      <name val="Arial"/>
      <family val="2"/>
    </font>
    <font>
      <b/>
      <i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22"/>
      <color rgb="FFFF0000"/>
      <name val="Arial"/>
      <family val="2"/>
    </font>
    <font>
      <sz val="22"/>
      <name val="Arial"/>
      <family val="2"/>
    </font>
    <font>
      <sz val="12"/>
      <color theme="0"/>
      <name val="Arial"/>
      <family val="2"/>
    </font>
    <font>
      <b/>
      <vertAlign val="superscript"/>
      <sz val="12"/>
      <name val="Arial"/>
      <family val="2"/>
    </font>
    <font>
      <b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9999"/>
      <name val="Arial"/>
      <family val="2"/>
    </font>
    <font>
      <b/>
      <i/>
      <sz val="1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2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0A04B"/>
        <bgColor indexed="64"/>
      </patternFill>
    </fill>
    <fill>
      <patternFill patternType="solid">
        <fgColor rgb="FFFADDBE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0" tint="-0.14996795556505021"/>
      </top>
      <bottom/>
      <diagonal/>
    </border>
    <border>
      <left/>
      <right/>
      <top style="dotted">
        <color theme="0" tint="-0.14993743705557422"/>
      </top>
      <bottom/>
      <diagonal/>
    </border>
    <border>
      <left/>
      <right/>
      <top/>
      <bottom style="thin">
        <color rgb="FFF0A04B"/>
      </bottom>
      <diagonal/>
    </border>
    <border>
      <left/>
      <right/>
      <top style="thin">
        <color rgb="FFF0A04B"/>
      </top>
      <bottom style="medium">
        <color rgb="FFF0A04B"/>
      </bottom>
      <diagonal/>
    </border>
    <border>
      <left/>
      <right/>
      <top/>
      <bottom style="medium">
        <color rgb="FFF0A04B"/>
      </bottom>
      <diagonal/>
    </border>
  </borders>
  <cellStyleXfs count="6395">
    <xf numFmtId="174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7" fillId="0" borderId="0"/>
    <xf numFmtId="174" fontId="5" fillId="0" borderId="0"/>
    <xf numFmtId="174" fontId="5" fillId="0" borderId="0"/>
    <xf numFmtId="174" fontId="4" fillId="0" borderId="0"/>
    <xf numFmtId="174" fontId="6" fillId="0" borderId="0"/>
    <xf numFmtId="174" fontId="2" fillId="0" borderId="0"/>
    <xf numFmtId="174" fontId="2" fillId="0" borderId="0"/>
    <xf numFmtId="174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" fillId="0" borderId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43" fillId="0" borderId="11">
      <alignment horizontal="center" vertical="center"/>
    </xf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26" fillId="43" borderId="0" applyNumberFormat="0" applyBorder="0" applyAlignment="0" applyProtection="0"/>
    <xf numFmtId="174" fontId="26" fillId="40" borderId="0" applyNumberFormat="0" applyBorder="0" applyAlignment="0" applyProtection="0"/>
    <xf numFmtId="174" fontId="26" fillId="41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46" borderId="0" applyNumberFormat="0" applyBorder="0" applyAlignment="0" applyProtection="0"/>
    <xf numFmtId="174" fontId="26" fillId="47" borderId="0" applyNumberFormat="0" applyBorder="0" applyAlignment="0" applyProtection="0"/>
    <xf numFmtId="174" fontId="26" fillId="48" borderId="0" applyNumberFormat="0" applyBorder="0" applyAlignment="0" applyProtection="0"/>
    <xf numFmtId="174" fontId="26" fillId="49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50" borderId="0" applyNumberFormat="0" applyBorder="0" applyAlignment="0" applyProtection="0"/>
    <xf numFmtId="174" fontId="27" fillId="34" borderId="0" applyNumberFormat="0" applyBorder="0" applyAlignment="0" applyProtection="0"/>
    <xf numFmtId="174" fontId="44" fillId="0" borderId="1" applyNumberFormat="0">
      <alignment horizontal="right" vertical="center"/>
    </xf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9" fillId="52" borderId="13" applyNumberFormat="0" applyAlignment="0" applyProtection="0"/>
    <xf numFmtId="174" fontId="45" fillId="0" borderId="0"/>
    <xf numFmtId="174" fontId="45" fillId="0" borderId="0"/>
    <xf numFmtId="174" fontId="45" fillId="0" borderId="0"/>
    <xf numFmtId="174" fontId="45" fillId="0" borderId="0"/>
    <xf numFmtId="174" fontId="46" fillId="0" borderId="0"/>
    <xf numFmtId="174" fontId="45" fillId="0" borderId="0"/>
    <xf numFmtId="174" fontId="47" fillId="0" borderId="0"/>
    <xf numFmtId="174" fontId="47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31" fillId="0" borderId="0" applyNumberFormat="0" applyFill="0" applyBorder="0" applyAlignment="0" applyProtection="0"/>
    <xf numFmtId="174" fontId="44" fillId="0" borderId="0" applyNumberFormat="0">
      <alignment horizontal="left"/>
    </xf>
    <xf numFmtId="174" fontId="44" fillId="0" borderId="14" applyNumberFormat="0" applyBorder="0">
      <alignment horizontal="right"/>
    </xf>
    <xf numFmtId="174" fontId="32" fillId="35" borderId="0" applyNumberFormat="0" applyBorder="0" applyAlignment="0" applyProtection="0"/>
    <xf numFmtId="174" fontId="33" fillId="0" borderId="15" applyNumberFormat="0" applyFill="0" applyAlignment="0" applyProtection="0"/>
    <xf numFmtId="174" fontId="34" fillId="0" borderId="16" applyNumberFormat="0" applyFill="0" applyAlignment="0" applyProtection="0"/>
    <xf numFmtId="174" fontId="35" fillId="0" borderId="17" applyNumberFormat="0" applyFill="0" applyAlignment="0" applyProtection="0"/>
    <xf numFmtId="174" fontId="35" fillId="0" borderId="0" applyNumberFormat="0" applyFill="0" applyBorder="0" applyAlignment="0" applyProtection="0"/>
    <xf numFmtId="174" fontId="24" fillId="0" borderId="0" applyNumberFormat="0" applyFill="0" applyBorder="0" applyAlignment="0" applyProtection="0">
      <alignment vertical="top"/>
      <protection locked="0"/>
    </xf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7" fillId="0" borderId="18" applyNumberFormat="0" applyFill="0" applyAlignment="0" applyProtection="0"/>
    <xf numFmtId="174" fontId="38" fillId="53" borderId="0" applyNumberFormat="0" applyBorder="0" applyAlignment="0" applyProtection="0"/>
    <xf numFmtId="171" fontId="49" fillId="0" borderId="0"/>
    <xf numFmtId="174" fontId="47" fillId="0" borderId="0"/>
    <xf numFmtId="174" fontId="47" fillId="0" borderId="0"/>
    <xf numFmtId="174" fontId="47" fillId="0" borderId="0"/>
    <xf numFmtId="174" fontId="47" fillId="0" borderId="0"/>
    <xf numFmtId="174" fontId="47" fillId="0" borderId="0"/>
    <xf numFmtId="174" fontId="47" fillId="0" borderId="0"/>
    <xf numFmtId="174" fontId="47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25" fillId="0" borderId="0"/>
    <xf numFmtId="174" fontId="6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5" fillId="0" borderId="0"/>
    <xf numFmtId="174" fontId="56" fillId="0" borderId="0"/>
    <xf numFmtId="174" fontId="6" fillId="0" borderId="0"/>
    <xf numFmtId="174" fontId="56" fillId="0" borderId="0"/>
    <xf numFmtId="174" fontId="6" fillId="0" borderId="0"/>
    <xf numFmtId="174" fontId="56" fillId="0" borderId="0"/>
    <xf numFmtId="174" fontId="5" fillId="0" borderId="0"/>
    <xf numFmtId="174" fontId="56" fillId="0" borderId="0"/>
    <xf numFmtId="174" fontId="5" fillId="0" borderId="0"/>
    <xf numFmtId="174" fontId="56" fillId="0" borderId="0"/>
    <xf numFmtId="174" fontId="56" fillId="0" borderId="0"/>
    <xf numFmtId="174" fontId="5" fillId="0" borderId="0"/>
    <xf numFmtId="174" fontId="30" fillId="0" borderId="0"/>
    <xf numFmtId="174" fontId="56" fillId="0" borderId="0"/>
    <xf numFmtId="174" fontId="56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6" fillId="0" borderId="0"/>
    <xf numFmtId="174" fontId="5" fillId="0" borderId="0"/>
    <xf numFmtId="174" fontId="56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6" fillId="0" borderId="0"/>
    <xf numFmtId="174" fontId="4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4" fillId="0" borderId="0"/>
    <xf numFmtId="174" fontId="4" fillId="0" borderId="0"/>
    <xf numFmtId="174" fontId="6" fillId="0" borderId="0"/>
    <xf numFmtId="174" fontId="5" fillId="0" borderId="0"/>
    <xf numFmtId="174" fontId="5" fillId="0" borderId="0"/>
    <xf numFmtId="174" fontId="4" fillId="0" borderId="0"/>
    <xf numFmtId="174" fontId="6" fillId="0" borderId="0"/>
    <xf numFmtId="174" fontId="5" fillId="0" borderId="0"/>
    <xf numFmtId="174" fontId="5" fillId="0" borderId="0"/>
    <xf numFmtId="174" fontId="6" fillId="0" borderId="0"/>
    <xf numFmtId="174" fontId="25" fillId="0" borderId="0"/>
    <xf numFmtId="174" fontId="6" fillId="0" borderId="0"/>
    <xf numFmtId="174" fontId="4" fillId="0" borderId="0"/>
    <xf numFmtId="174" fontId="6" fillId="0" borderId="0"/>
    <xf numFmtId="174" fontId="56" fillId="0" borderId="0"/>
    <xf numFmtId="174" fontId="6" fillId="0" borderId="0"/>
    <xf numFmtId="174" fontId="56" fillId="0" borderId="0"/>
    <xf numFmtId="174" fontId="6" fillId="0" borderId="0"/>
    <xf numFmtId="174" fontId="6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4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0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5" fillId="0" borderId="0"/>
    <xf numFmtId="174" fontId="5" fillId="0" borderId="0"/>
    <xf numFmtId="174" fontId="51" fillId="0" borderId="0"/>
    <xf numFmtId="172" fontId="5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5" fillId="0" borderId="0"/>
    <xf numFmtId="174" fontId="2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4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4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4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6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7" fillId="0" borderId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5" fillId="54" borderId="1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174" fontId="44" fillId="0" borderId="1" applyNumberFormat="0">
      <alignment horizontal="center" vertical="center"/>
    </xf>
    <xf numFmtId="174" fontId="52" fillId="0" borderId="1" applyNumberFormat="0" applyProtection="0">
      <alignment horizontal="center" vertical="center"/>
    </xf>
    <xf numFmtId="174" fontId="40" fillId="0" borderId="0" applyNumberFormat="0" applyFill="0" applyBorder="0" applyAlignment="0" applyProtection="0"/>
    <xf numFmtId="174" fontId="53" fillId="0" borderId="0">
      <alignment horizontal="left" vertical="center"/>
    </xf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54" fillId="55" borderId="1" applyNumberFormat="0" applyFill="0" applyProtection="0">
      <alignment horizontal="left" vertical="center"/>
    </xf>
    <xf numFmtId="173" fontId="44" fillId="55" borderId="22" applyNumberFormat="0" applyFill="0" applyAlignment="0" applyProtection="0">
      <alignment horizontal="right" vertical="center"/>
    </xf>
    <xf numFmtId="174" fontId="42" fillId="0" borderId="0" applyNumberFormat="0" applyFill="0" applyBorder="0" applyAlignment="0" applyProtection="0"/>
    <xf numFmtId="174" fontId="55" fillId="0" borderId="0"/>
    <xf numFmtId="174" fontId="9" fillId="0" borderId="0" applyNumberFormat="0" applyFill="0" applyBorder="0" applyAlignment="0" applyProtection="0"/>
    <xf numFmtId="174" fontId="10" fillId="0" borderId="2" applyNumberFormat="0" applyFill="0" applyAlignment="0" applyProtection="0"/>
    <xf numFmtId="174" fontId="11" fillId="0" borderId="3" applyNumberFormat="0" applyFill="0" applyAlignment="0" applyProtection="0"/>
    <xf numFmtId="174" fontId="12" fillId="0" borderId="4" applyNumberFormat="0" applyFill="0" applyAlignment="0" applyProtection="0"/>
    <xf numFmtId="174" fontId="12" fillId="0" borderId="0" applyNumberFormat="0" applyFill="0" applyBorder="0" applyAlignment="0" applyProtection="0"/>
    <xf numFmtId="174" fontId="13" fillId="2" borderId="0" applyNumberFormat="0" applyBorder="0" applyAlignment="0" applyProtection="0"/>
    <xf numFmtId="174" fontId="14" fillId="3" borderId="0" applyNumberFormat="0" applyBorder="0" applyAlignment="0" applyProtection="0"/>
    <xf numFmtId="174" fontId="15" fillId="4" borderId="0" applyNumberFormat="0" applyBorder="0" applyAlignment="0" applyProtection="0"/>
    <xf numFmtId="174" fontId="16" fillId="5" borderId="5" applyNumberFormat="0" applyAlignment="0" applyProtection="0"/>
    <xf numFmtId="174" fontId="17" fillId="6" borderId="6" applyNumberFormat="0" applyAlignment="0" applyProtection="0"/>
    <xf numFmtId="174" fontId="18" fillId="6" borderId="5" applyNumberFormat="0" applyAlignment="0" applyProtection="0"/>
    <xf numFmtId="174" fontId="19" fillId="0" borderId="7" applyNumberFormat="0" applyFill="0" applyAlignment="0" applyProtection="0"/>
    <xf numFmtId="174" fontId="20" fillId="7" borderId="8" applyNumberFormat="0" applyAlignment="0" applyProtection="0"/>
    <xf numFmtId="174" fontId="21" fillId="0" borderId="0" applyNumberFormat="0" applyFill="0" applyBorder="0" applyAlignment="0" applyProtection="0"/>
    <xf numFmtId="174" fontId="22" fillId="0" borderId="0" applyNumberFormat="0" applyFill="0" applyBorder="0" applyAlignment="0" applyProtection="0"/>
    <xf numFmtId="174" fontId="1" fillId="0" borderId="10" applyNumberFormat="0" applyFill="0" applyAlignment="0" applyProtection="0"/>
    <xf numFmtId="174" fontId="23" fillId="9" borderId="0" applyNumberFormat="0" applyBorder="0" applyAlignment="0" applyProtection="0"/>
    <xf numFmtId="174" fontId="2" fillId="10" borderId="0" applyNumberFormat="0" applyBorder="0" applyAlignment="0" applyProtection="0"/>
    <xf numFmtId="174" fontId="2" fillId="11" borderId="0" applyNumberFormat="0" applyBorder="0" applyAlignment="0" applyProtection="0"/>
    <xf numFmtId="174" fontId="23" fillId="12" borderId="0" applyNumberFormat="0" applyBorder="0" applyAlignment="0" applyProtection="0"/>
    <xf numFmtId="174" fontId="23" fillId="13" borderId="0" applyNumberFormat="0" applyBorder="0" applyAlignment="0" applyProtection="0"/>
    <xf numFmtId="174" fontId="2" fillId="14" borderId="0" applyNumberFormat="0" applyBorder="0" applyAlignment="0" applyProtection="0"/>
    <xf numFmtId="174" fontId="2" fillId="15" borderId="0" applyNumberFormat="0" applyBorder="0" applyAlignment="0" applyProtection="0"/>
    <xf numFmtId="174" fontId="23" fillId="16" borderId="0" applyNumberFormat="0" applyBorder="0" applyAlignment="0" applyProtection="0"/>
    <xf numFmtId="174" fontId="23" fillId="17" borderId="0" applyNumberFormat="0" applyBorder="0" applyAlignment="0" applyProtection="0"/>
    <xf numFmtId="174" fontId="2" fillId="18" borderId="0" applyNumberFormat="0" applyBorder="0" applyAlignment="0" applyProtection="0"/>
    <xf numFmtId="174" fontId="2" fillId="19" borderId="0" applyNumberFormat="0" applyBorder="0" applyAlignment="0" applyProtection="0"/>
    <xf numFmtId="174" fontId="23" fillId="20" borderId="0" applyNumberFormat="0" applyBorder="0" applyAlignment="0" applyProtection="0"/>
    <xf numFmtId="174" fontId="23" fillId="21" borderId="0" applyNumberFormat="0" applyBorder="0" applyAlignment="0" applyProtection="0"/>
    <xf numFmtId="174" fontId="2" fillId="22" borderId="0" applyNumberFormat="0" applyBorder="0" applyAlignment="0" applyProtection="0"/>
    <xf numFmtId="174" fontId="2" fillId="23" borderId="0" applyNumberFormat="0" applyBorder="0" applyAlignment="0" applyProtection="0"/>
    <xf numFmtId="174" fontId="23" fillId="24" borderId="0" applyNumberFormat="0" applyBorder="0" applyAlignment="0" applyProtection="0"/>
    <xf numFmtId="174" fontId="23" fillId="25" borderId="0" applyNumberFormat="0" applyBorder="0" applyAlignment="0" applyProtection="0"/>
    <xf numFmtId="174" fontId="2" fillId="26" borderId="0" applyNumberFormat="0" applyBorder="0" applyAlignment="0" applyProtection="0"/>
    <xf numFmtId="174" fontId="2" fillId="27" borderId="0" applyNumberFormat="0" applyBorder="0" applyAlignment="0" applyProtection="0"/>
    <xf numFmtId="174" fontId="23" fillId="28" borderId="0" applyNumberFormat="0" applyBorder="0" applyAlignment="0" applyProtection="0"/>
    <xf numFmtId="174" fontId="23" fillId="29" borderId="0" applyNumberFormat="0" applyBorder="0" applyAlignment="0" applyProtection="0"/>
    <xf numFmtId="174" fontId="2" fillId="30" borderId="0" applyNumberFormat="0" applyBorder="0" applyAlignment="0" applyProtection="0"/>
    <xf numFmtId="174" fontId="2" fillId="31" borderId="0" applyNumberFormat="0" applyBorder="0" applyAlignment="0" applyProtection="0"/>
    <xf numFmtId="174" fontId="23" fillId="32" borderId="0" applyNumberFormat="0" applyBorder="0" applyAlignment="0" applyProtection="0"/>
    <xf numFmtId="174" fontId="25" fillId="0" borderId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26" fillId="43" borderId="0" applyNumberFormat="0" applyBorder="0" applyAlignment="0" applyProtection="0"/>
    <xf numFmtId="174" fontId="26" fillId="40" borderId="0" applyNumberFormat="0" applyBorder="0" applyAlignment="0" applyProtection="0"/>
    <xf numFmtId="174" fontId="26" fillId="41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46" borderId="0" applyNumberFormat="0" applyBorder="0" applyAlignment="0" applyProtection="0"/>
    <xf numFmtId="174" fontId="26" fillId="47" borderId="0" applyNumberFormat="0" applyBorder="0" applyAlignment="0" applyProtection="0"/>
    <xf numFmtId="174" fontId="26" fillId="48" borderId="0" applyNumberFormat="0" applyBorder="0" applyAlignment="0" applyProtection="0"/>
    <xf numFmtId="174" fontId="26" fillId="49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50" borderId="0" applyNumberFormat="0" applyBorder="0" applyAlignment="0" applyProtection="0"/>
    <xf numFmtId="174" fontId="27" fillId="34" borderId="0" applyNumberFormat="0" applyBorder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9" fillId="52" borderId="13" applyNumberFormat="0" applyAlignment="0" applyProtection="0"/>
    <xf numFmtId="165" fontId="25" fillId="0" borderId="0" applyFont="0" applyFill="0" applyBorder="0" applyAlignment="0" applyProtection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6" fillId="0" borderId="0"/>
    <xf numFmtId="174" fontId="56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31" fillId="0" borderId="0" applyNumberFormat="0" applyFill="0" applyBorder="0" applyAlignment="0" applyProtection="0"/>
    <xf numFmtId="174" fontId="32" fillId="35" borderId="0" applyNumberFormat="0" applyBorder="0" applyAlignment="0" applyProtection="0"/>
    <xf numFmtId="174" fontId="33" fillId="0" borderId="15" applyNumberFormat="0" applyFill="0" applyAlignment="0" applyProtection="0"/>
    <xf numFmtId="174" fontId="34" fillId="0" borderId="16" applyNumberFormat="0" applyFill="0" applyAlignment="0" applyProtection="0"/>
    <xf numFmtId="174" fontId="35" fillId="0" borderId="17" applyNumberFormat="0" applyFill="0" applyAlignment="0" applyProtection="0"/>
    <xf numFmtId="174" fontId="35" fillId="0" borderId="0" applyNumberForma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7" fillId="0" borderId="18" applyNumberFormat="0" applyFill="0" applyAlignment="0" applyProtection="0"/>
    <xf numFmtId="174" fontId="38" fillId="53" borderId="0" applyNumberFormat="0" applyBorder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25" fillId="0" borderId="0"/>
    <xf numFmtId="9" fontId="8" fillId="0" borderId="0" applyFont="0" applyFill="0" applyBorder="0" applyAlignment="0" applyProtection="0"/>
    <xf numFmtId="174" fontId="40" fillId="0" borderId="0" applyNumberFormat="0" applyFill="0" applyBorder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2" fillId="0" borderId="0" applyNumberFormat="0" applyFill="0" applyBorder="0" applyAlignment="0" applyProtection="0"/>
    <xf numFmtId="174" fontId="5" fillId="0" borderId="0"/>
    <xf numFmtId="174" fontId="56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6" fillId="0" borderId="0"/>
    <xf numFmtId="174" fontId="56" fillId="0" borderId="0"/>
    <xf numFmtId="174" fontId="5" fillId="0" borderId="0"/>
    <xf numFmtId="174" fontId="56" fillId="0" borderId="0"/>
    <xf numFmtId="174" fontId="56" fillId="0" borderId="0"/>
    <xf numFmtId="174" fontId="5" fillId="0" borderId="0"/>
    <xf numFmtId="174" fontId="56" fillId="0" borderId="0"/>
    <xf numFmtId="165" fontId="25" fillId="0" borderId="0" applyFont="0" applyFill="0" applyBorder="0" applyAlignment="0" applyProtection="0"/>
    <xf numFmtId="174" fontId="56" fillId="0" borderId="0"/>
    <xf numFmtId="174" fontId="56" fillId="0" borderId="0"/>
    <xf numFmtId="174" fontId="56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4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2" fillId="0" borderId="0"/>
    <xf numFmtId="174" fontId="2" fillId="0" borderId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4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6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6" fillId="0" borderId="0"/>
    <xf numFmtId="174" fontId="2" fillId="0" borderId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9" fontId="4" fillId="0" borderId="0" applyFont="0" applyFill="0" applyBorder="0" applyAlignment="0" applyProtection="0"/>
    <xf numFmtId="174" fontId="4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5" fillId="54" borderId="19" applyNumberFormat="0" applyFon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2" fillId="0" borderId="0"/>
    <xf numFmtId="174" fontId="2" fillId="0" borderId="0"/>
    <xf numFmtId="174" fontId="2" fillId="0" borderId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2" fillId="0" borderId="0"/>
    <xf numFmtId="174" fontId="2" fillId="0" borderId="0"/>
    <xf numFmtId="174" fontId="36" fillId="38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41" fillId="0" borderId="21" applyNumberFormat="0" applyFill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25" fillId="54" borderId="19" applyNumberFormat="0" applyFon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4" fillId="0" borderId="0"/>
    <xf numFmtId="174" fontId="4" fillId="0" borderId="0"/>
    <xf numFmtId="174" fontId="4" fillId="0" borderId="0"/>
    <xf numFmtId="174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2" fillId="0" borderId="0"/>
    <xf numFmtId="174" fontId="28" fillId="51" borderId="12" applyNumberFormat="0" applyAlignment="0" applyProtection="0"/>
    <xf numFmtId="174" fontId="5" fillId="0" borderId="0"/>
    <xf numFmtId="174" fontId="2" fillId="0" borderId="0"/>
    <xf numFmtId="174" fontId="28" fillId="51" borderId="12" applyNumberFormat="0" applyAlignment="0" applyProtection="0"/>
    <xf numFmtId="174" fontId="25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/>
    <xf numFmtId="174" fontId="35" fillId="0" borderId="17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5" fillId="54" borderId="19" applyNumberFormat="0" applyFont="0" applyAlignment="0" applyProtection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8" fillId="51" borderId="12" applyNumberFormat="0" applyAlignment="0" applyProtection="0"/>
    <xf numFmtId="174" fontId="25" fillId="54" borderId="19" applyNumberFormat="0" applyFont="0" applyAlignment="0" applyProtection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41" fillId="0" borderId="21" applyNumberFormat="0" applyFill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39" fillId="51" borderId="20" applyNumberFormat="0" applyAlignment="0" applyProtection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0" borderId="0"/>
    <xf numFmtId="174" fontId="25" fillId="0" borderId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36" fillId="38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41" fillId="0" borderId="21" applyNumberFormat="0" applyFill="0" applyAlignment="0" applyProtection="0"/>
    <xf numFmtId="174" fontId="36" fillId="38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25" fillId="54" borderId="19" applyNumberFormat="0" applyFon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5" fillId="0" borderId="0"/>
    <xf numFmtId="9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25" fillId="0" borderId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26" fillId="43" borderId="0" applyNumberFormat="0" applyBorder="0" applyAlignment="0" applyProtection="0"/>
    <xf numFmtId="174" fontId="26" fillId="40" borderId="0" applyNumberFormat="0" applyBorder="0" applyAlignment="0" applyProtection="0"/>
    <xf numFmtId="174" fontId="26" fillId="41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46" borderId="0" applyNumberFormat="0" applyBorder="0" applyAlignment="0" applyProtection="0"/>
    <xf numFmtId="174" fontId="26" fillId="47" borderId="0" applyNumberFormat="0" applyBorder="0" applyAlignment="0" applyProtection="0"/>
    <xf numFmtId="174" fontId="26" fillId="48" borderId="0" applyNumberFormat="0" applyBorder="0" applyAlignment="0" applyProtection="0"/>
    <xf numFmtId="174" fontId="26" fillId="49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50" borderId="0" applyNumberFormat="0" applyBorder="0" applyAlignment="0" applyProtection="0"/>
    <xf numFmtId="174" fontId="27" fillId="34" borderId="0" applyNumberFormat="0" applyBorder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9" fillId="52" borderId="13" applyNumberFormat="0" applyAlignment="0" applyProtection="0"/>
    <xf numFmtId="165" fontId="25" fillId="0" borderId="0" applyFont="0" applyFill="0" applyBorder="0" applyAlignment="0" applyProtection="0"/>
    <xf numFmtId="174" fontId="31" fillId="0" borderId="0" applyNumberFormat="0" applyFill="0" applyBorder="0" applyAlignment="0" applyProtection="0"/>
    <xf numFmtId="174" fontId="32" fillId="35" borderId="0" applyNumberFormat="0" applyBorder="0" applyAlignment="0" applyProtection="0"/>
    <xf numFmtId="174" fontId="33" fillId="0" borderId="15" applyNumberFormat="0" applyFill="0" applyAlignment="0" applyProtection="0"/>
    <xf numFmtId="174" fontId="34" fillId="0" borderId="16" applyNumberFormat="0" applyFill="0" applyAlignment="0" applyProtection="0"/>
    <xf numFmtId="174" fontId="35" fillId="0" borderId="17" applyNumberFormat="0" applyFill="0" applyAlignment="0" applyProtection="0"/>
    <xf numFmtId="174" fontId="35" fillId="0" borderId="0" applyNumberForma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7" fillId="0" borderId="18" applyNumberFormat="0" applyFill="0" applyAlignment="0" applyProtection="0"/>
    <xf numFmtId="174" fontId="38" fillId="53" borderId="0" applyNumberFormat="0" applyBorder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40" fillId="0" borderId="0" applyNumberFormat="0" applyFill="0" applyBorder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2" fillId="0" borderId="0" applyNumberFormat="0" applyFill="0" applyBorder="0" applyAlignment="0" applyProtection="0"/>
    <xf numFmtId="174" fontId="25" fillId="0" borderId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26" fillId="43" borderId="0" applyNumberFormat="0" applyBorder="0" applyAlignment="0" applyProtection="0"/>
    <xf numFmtId="174" fontId="26" fillId="40" borderId="0" applyNumberFormat="0" applyBorder="0" applyAlignment="0" applyProtection="0"/>
    <xf numFmtId="174" fontId="26" fillId="41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46" borderId="0" applyNumberFormat="0" applyBorder="0" applyAlignment="0" applyProtection="0"/>
    <xf numFmtId="174" fontId="26" fillId="47" borderId="0" applyNumberFormat="0" applyBorder="0" applyAlignment="0" applyProtection="0"/>
    <xf numFmtId="174" fontId="26" fillId="48" borderId="0" applyNumberFormat="0" applyBorder="0" applyAlignment="0" applyProtection="0"/>
    <xf numFmtId="174" fontId="26" fillId="49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50" borderId="0" applyNumberFormat="0" applyBorder="0" applyAlignment="0" applyProtection="0"/>
    <xf numFmtId="174" fontId="27" fillId="34" borderId="0" applyNumberFormat="0" applyBorder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9" fillId="52" borderId="13" applyNumberFormat="0" applyAlignment="0" applyProtection="0"/>
    <xf numFmtId="165" fontId="25" fillId="0" borderId="0" applyFont="0" applyFill="0" applyBorder="0" applyAlignment="0" applyProtection="0"/>
    <xf numFmtId="174" fontId="31" fillId="0" borderId="0" applyNumberFormat="0" applyFill="0" applyBorder="0" applyAlignment="0" applyProtection="0"/>
    <xf numFmtId="174" fontId="32" fillId="35" borderId="0" applyNumberFormat="0" applyBorder="0" applyAlignment="0" applyProtection="0"/>
    <xf numFmtId="174" fontId="33" fillId="0" borderId="15" applyNumberFormat="0" applyFill="0" applyAlignment="0" applyProtection="0"/>
    <xf numFmtId="174" fontId="34" fillId="0" borderId="16" applyNumberFormat="0" applyFill="0" applyAlignment="0" applyProtection="0"/>
    <xf numFmtId="174" fontId="35" fillId="0" borderId="17" applyNumberFormat="0" applyFill="0" applyAlignment="0" applyProtection="0"/>
    <xf numFmtId="174" fontId="35" fillId="0" borderId="0" applyNumberForma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7" fillId="0" borderId="18" applyNumberFormat="0" applyFill="0" applyAlignment="0" applyProtection="0"/>
    <xf numFmtId="174" fontId="38" fillId="53" borderId="0" applyNumberFormat="0" applyBorder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40" fillId="0" borderId="0" applyNumberFormat="0" applyFill="0" applyBorder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2" fillId="0" borderId="0" applyNumberFormat="0" applyFill="0" applyBorder="0" applyAlignment="0" applyProtection="0"/>
    <xf numFmtId="0" fontId="2" fillId="0" borderId="0"/>
    <xf numFmtId="0" fontId="43" fillId="0" borderId="11">
      <alignment horizontal="center" vertical="center"/>
    </xf>
    <xf numFmtId="0" fontId="44" fillId="0" borderId="1" applyNumberFormat="0">
      <alignment horizontal="right"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7" fillId="0" borderId="0"/>
    <xf numFmtId="0" fontId="47" fillId="0" borderId="0"/>
    <xf numFmtId="0" fontId="44" fillId="0" borderId="0" applyNumberFormat="0">
      <alignment horizontal="left"/>
    </xf>
    <xf numFmtId="0" fontId="44" fillId="0" borderId="14" applyNumberFormat="0" applyBorder="0">
      <alignment horizontal="right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3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0" fillId="0" borderId="0"/>
    <xf numFmtId="0" fontId="5" fillId="0" borderId="0"/>
    <xf numFmtId="0" fontId="5" fillId="0" borderId="0"/>
    <xf numFmtId="0" fontId="2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1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44" fillId="0" borderId="1" applyNumberFormat="0">
      <alignment horizontal="center" vertical="center"/>
    </xf>
    <xf numFmtId="0" fontId="52" fillId="0" borderId="1" applyNumberFormat="0" applyProtection="0">
      <alignment horizontal="center" vertical="center"/>
    </xf>
    <xf numFmtId="0" fontId="53" fillId="0" borderId="0">
      <alignment horizontal="left" vertical="center"/>
    </xf>
    <xf numFmtId="0" fontId="54" fillId="55" borderId="1" applyNumberFormat="0" applyFill="0" applyProtection="0">
      <alignment horizontal="left" vertical="center"/>
    </xf>
    <xf numFmtId="176" fontId="5" fillId="0" borderId="0"/>
    <xf numFmtId="176" fontId="2" fillId="0" borderId="0"/>
    <xf numFmtId="176" fontId="2" fillId="0" borderId="0"/>
    <xf numFmtId="176" fontId="5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174" fontId="60" fillId="0" borderId="0"/>
    <xf numFmtId="165" fontId="60" fillId="0" borderId="0" applyFont="0" applyFill="0" applyBorder="0" applyAlignment="0" applyProtection="0"/>
    <xf numFmtId="174" fontId="2" fillId="0" borderId="0"/>
    <xf numFmtId="165" fontId="2" fillId="0" borderId="0" applyFont="0" applyFill="0" applyBorder="0" applyAlignment="0" applyProtection="0"/>
    <xf numFmtId="0" fontId="76" fillId="0" borderId="0"/>
  </cellStyleXfs>
  <cellXfs count="493">
    <xf numFmtId="174" fontId="0" fillId="0" borderId="0" xfId="0"/>
    <xf numFmtId="174" fontId="8" fillId="0" borderId="0" xfId="0" applyFont="1" applyFill="1" applyAlignment="1">
      <alignment vertical="center"/>
    </xf>
    <xf numFmtId="174" fontId="8" fillId="0" borderId="0" xfId="0" applyFont="1" applyFill="1" applyAlignment="1">
      <alignment horizontal="left" vertical="center"/>
    </xf>
    <xf numFmtId="179" fontId="8" fillId="0" borderId="0" xfId="2" applyNumberFormat="1" applyFont="1" applyFill="1" applyAlignment="1">
      <alignment horizontal="right" vertical="center"/>
    </xf>
    <xf numFmtId="3" fontId="59" fillId="0" borderId="24" xfId="2" applyNumberFormat="1" applyFont="1" applyFill="1" applyBorder="1" applyAlignment="1">
      <alignment horizontal="right" vertical="center"/>
    </xf>
    <xf numFmtId="3" fontId="8" fillId="0" borderId="0" xfId="2" applyNumberFormat="1" applyFont="1" applyFill="1" applyAlignment="1">
      <alignment vertical="center"/>
    </xf>
    <xf numFmtId="174" fontId="8" fillId="0" borderId="0" xfId="0" applyFont="1" applyFill="1" applyBorder="1" applyAlignment="1">
      <alignment horizontal="left" vertical="center"/>
    </xf>
    <xf numFmtId="174" fontId="8" fillId="0" borderId="0" xfId="0" applyFont="1" applyFill="1" applyBorder="1" applyAlignment="1">
      <alignment vertical="center"/>
    </xf>
    <xf numFmtId="179" fontId="8" fillId="0" borderId="0" xfId="2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1" fontId="58" fillId="56" borderId="0" xfId="0" applyNumberFormat="1" applyFont="1" applyFill="1" applyBorder="1" applyAlignment="1">
      <alignment horizontal="right" vertical="center"/>
    </xf>
    <xf numFmtId="49" fontId="58" fillId="57" borderId="0" xfId="0" applyNumberFormat="1" applyFont="1" applyFill="1" applyBorder="1" applyAlignment="1">
      <alignment vertical="center"/>
    </xf>
    <xf numFmtId="174" fontId="58" fillId="57" borderId="0" xfId="0" applyFont="1" applyFill="1" applyBorder="1" applyAlignment="1">
      <alignment vertical="center" wrapText="1"/>
    </xf>
    <xf numFmtId="3" fontId="58" fillId="57" borderId="0" xfId="2" applyNumberFormat="1" applyFont="1" applyFill="1" applyAlignment="1">
      <alignment vertical="center"/>
    </xf>
    <xf numFmtId="174" fontId="58" fillId="57" borderId="0" xfId="0" applyFont="1" applyFill="1" applyBorder="1" applyAlignment="1">
      <alignment vertical="center"/>
    </xf>
    <xf numFmtId="49" fontId="8" fillId="57" borderId="0" xfId="0" applyNumberFormat="1" applyFont="1" applyFill="1" applyBorder="1" applyAlignment="1">
      <alignment vertical="center"/>
    </xf>
    <xf numFmtId="174" fontId="8" fillId="57" borderId="0" xfId="0" applyFont="1" applyFill="1" applyBorder="1" applyAlignment="1">
      <alignment vertical="center"/>
    </xf>
    <xf numFmtId="179" fontId="58" fillId="57" borderId="0" xfId="2" applyNumberFormat="1" applyFont="1" applyFill="1" applyAlignment="1">
      <alignment vertical="center"/>
    </xf>
    <xf numFmtId="174" fontId="63" fillId="57" borderId="0" xfId="0" applyFont="1" applyFill="1" applyAlignment="1">
      <alignment vertical="center"/>
    </xf>
    <xf numFmtId="174" fontId="63" fillId="57" borderId="0" xfId="0" applyFont="1" applyFill="1" applyAlignment="1">
      <alignment horizontal="left" vertical="center"/>
    </xf>
    <xf numFmtId="3" fontId="58" fillId="57" borderId="0" xfId="2" applyNumberFormat="1" applyFont="1" applyFill="1" applyAlignment="1">
      <alignment horizontal="right" vertical="center"/>
    </xf>
    <xf numFmtId="3" fontId="63" fillId="57" borderId="0" xfId="2" applyNumberFormat="1" applyFont="1" applyFill="1" applyAlignment="1">
      <alignment horizontal="right" vertical="center"/>
    </xf>
    <xf numFmtId="179" fontId="63" fillId="57" borderId="0" xfId="2" applyNumberFormat="1" applyFont="1" applyFill="1" applyAlignment="1">
      <alignment horizontal="right" vertical="center"/>
    </xf>
    <xf numFmtId="174" fontId="58" fillId="57" borderId="0" xfId="0" applyFont="1" applyFill="1" applyAlignment="1">
      <alignment vertical="center"/>
    </xf>
    <xf numFmtId="167" fontId="58" fillId="57" borderId="0" xfId="2" applyNumberFormat="1" applyFont="1" applyFill="1" applyAlignment="1">
      <alignment horizontal="right" vertical="center"/>
    </xf>
    <xf numFmtId="174" fontId="58" fillId="57" borderId="0" xfId="0" applyFont="1" applyFill="1" applyAlignment="1">
      <alignment horizontal="left" vertical="center"/>
    </xf>
    <xf numFmtId="1" fontId="58" fillId="57" borderId="0" xfId="2" applyNumberFormat="1" applyFont="1" applyFill="1" applyAlignment="1">
      <alignment horizontal="right" vertical="center"/>
    </xf>
    <xf numFmtId="174" fontId="58" fillId="57" borderId="0" xfId="6392" applyFont="1" applyFill="1" applyAlignment="1">
      <alignment vertical="center"/>
    </xf>
    <xf numFmtId="174" fontId="58" fillId="57" borderId="0" xfId="6392" applyFont="1" applyFill="1" applyAlignment="1">
      <alignment horizontal="left" vertical="center"/>
    </xf>
    <xf numFmtId="174" fontId="58" fillId="57" borderId="0" xfId="6392" applyFont="1" applyFill="1" applyBorder="1" applyAlignment="1">
      <alignment vertical="center"/>
    </xf>
    <xf numFmtId="1" fontId="63" fillId="56" borderId="0" xfId="0" applyNumberFormat="1" applyFont="1" applyFill="1" applyBorder="1" applyAlignment="1">
      <alignment horizontal="right" vertical="center"/>
    </xf>
    <xf numFmtId="179" fontId="58" fillId="57" borderId="0" xfId="2" applyNumberFormat="1" applyFont="1" applyFill="1" applyAlignment="1">
      <alignment horizontal="right" vertical="center"/>
    </xf>
    <xf numFmtId="183" fontId="58" fillId="57" borderId="0" xfId="2" applyNumberFormat="1" applyFont="1" applyFill="1" applyAlignment="1">
      <alignment horizontal="right" vertical="center"/>
    </xf>
    <xf numFmtId="167" fontId="8" fillId="0" borderId="0" xfId="2" applyNumberFormat="1" applyFont="1" applyFill="1" applyAlignment="1">
      <alignment horizontal="right" vertical="center"/>
    </xf>
    <xf numFmtId="174" fontId="8" fillId="0" borderId="0" xfId="6392" applyFont="1" applyFill="1" applyAlignment="1">
      <alignment vertical="center"/>
    </xf>
    <xf numFmtId="167" fontId="8" fillId="57" borderId="0" xfId="2" applyNumberFormat="1" applyFont="1" applyFill="1" applyAlignment="1">
      <alignment vertical="center"/>
    </xf>
    <xf numFmtId="174" fontId="58" fillId="0" borderId="0" xfId="0" applyFont="1" applyFill="1" applyAlignment="1">
      <alignment horizontal="left" vertical="center"/>
    </xf>
    <xf numFmtId="174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174" fontId="62" fillId="0" borderId="0" xfId="0" applyFont="1" applyFill="1" applyAlignment="1">
      <alignment vertical="center"/>
    </xf>
    <xf numFmtId="174" fontId="63" fillId="0" borderId="0" xfId="0" applyFont="1" applyFill="1" applyAlignment="1">
      <alignment horizontal="left" vertical="center" indent="3"/>
    </xf>
    <xf numFmtId="174" fontId="67" fillId="0" borderId="0" xfId="0" applyFont="1" applyFill="1" applyAlignment="1">
      <alignment horizontal="left" vertical="center" indent="2"/>
    </xf>
    <xf numFmtId="174" fontId="58" fillId="0" borderId="0" xfId="0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7" fontId="58" fillId="0" borderId="0" xfId="2" applyNumberFormat="1" applyFont="1" applyFill="1" applyAlignment="1">
      <alignment vertical="center"/>
    </xf>
    <xf numFmtId="178" fontId="58" fillId="0" borderId="0" xfId="2" applyNumberFormat="1" applyFont="1" applyFill="1" applyAlignment="1">
      <alignment vertical="center"/>
    </xf>
    <xf numFmtId="165" fontId="58" fillId="0" borderId="0" xfId="2" applyFont="1" applyFill="1" applyAlignment="1">
      <alignment vertical="center"/>
    </xf>
    <xf numFmtId="174" fontId="64" fillId="0" borderId="0" xfId="0" applyFont="1" applyFill="1" applyAlignment="1">
      <alignment horizontal="left" vertical="center" indent="3"/>
    </xf>
    <xf numFmtId="177" fontId="58" fillId="0" borderId="0" xfId="2" applyNumberFormat="1" applyFont="1" applyFill="1" applyBorder="1" applyAlignment="1"/>
    <xf numFmtId="167" fontId="58" fillId="0" borderId="0" xfId="2" applyNumberFormat="1" applyFont="1" applyFill="1" applyBorder="1" applyAlignment="1"/>
    <xf numFmtId="3" fontId="58" fillId="0" borderId="0" xfId="0" applyNumberFormat="1" applyFont="1" applyFill="1" applyBorder="1" applyAlignment="1">
      <alignment horizontal="right"/>
    </xf>
    <xf numFmtId="174" fontId="5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3" fontId="58" fillId="0" borderId="0" xfId="0" applyNumberFormat="1" applyFont="1" applyFill="1" applyBorder="1" applyAlignment="1"/>
    <xf numFmtId="174" fontId="58" fillId="0" borderId="26" xfId="0" applyFont="1" applyFill="1" applyBorder="1" applyAlignment="1">
      <alignment vertical="top"/>
    </xf>
    <xf numFmtId="174" fontId="61" fillId="0" borderId="26" xfId="0" applyFont="1" applyFill="1" applyBorder="1" applyAlignment="1">
      <alignment vertical="top"/>
    </xf>
    <xf numFmtId="167" fontId="61" fillId="0" borderId="26" xfId="2" applyNumberFormat="1" applyFont="1" applyFill="1" applyBorder="1" applyAlignment="1">
      <alignment vertical="top"/>
    </xf>
    <xf numFmtId="174" fontId="69" fillId="0" borderId="26" xfId="0" applyFont="1" applyFill="1" applyBorder="1" applyAlignment="1">
      <alignment vertical="top"/>
    </xf>
    <xf numFmtId="3" fontId="57" fillId="0" borderId="27" xfId="2" applyNumberFormat="1" applyFont="1" applyFill="1" applyBorder="1" applyAlignment="1">
      <alignment horizontal="right" vertical="center"/>
    </xf>
    <xf numFmtId="174" fontId="58" fillId="0" borderId="0" xfId="0" applyFont="1" applyFill="1" applyBorder="1" applyAlignment="1">
      <alignment vertical="center"/>
    </xf>
    <xf numFmtId="3" fontId="58" fillId="0" borderId="0" xfId="2" applyNumberFormat="1" applyFont="1" applyFill="1" applyBorder="1" applyAlignment="1">
      <alignment vertical="center"/>
    </xf>
    <xf numFmtId="3" fontId="69" fillId="0" borderId="0" xfId="2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3" fontId="70" fillId="0" borderId="0" xfId="2" applyNumberFormat="1" applyFont="1" applyFill="1" applyAlignment="1">
      <alignment vertical="center"/>
    </xf>
    <xf numFmtId="174" fontId="58" fillId="0" borderId="0" xfId="0" applyFont="1" applyFill="1" applyAlignment="1">
      <alignment vertical="top"/>
    </xf>
    <xf numFmtId="174" fontId="62" fillId="0" borderId="0" xfId="0" applyFont="1" applyFill="1" applyBorder="1" applyAlignment="1">
      <alignment vertical="center" wrapText="1"/>
    </xf>
    <xf numFmtId="49" fontId="58" fillId="0" borderId="0" xfId="0" applyNumberFormat="1" applyFont="1" applyFill="1" applyBorder="1" applyAlignment="1">
      <alignment vertical="center"/>
    </xf>
    <xf numFmtId="3" fontId="58" fillId="0" borderId="0" xfId="0" applyNumberFormat="1" applyFont="1" applyFill="1" applyAlignment="1">
      <alignment vertical="center"/>
    </xf>
    <xf numFmtId="3" fontId="70" fillId="0" borderId="0" xfId="0" applyNumberFormat="1" applyFont="1" applyFill="1" applyBorder="1" applyAlignment="1">
      <alignment vertical="center"/>
    </xf>
    <xf numFmtId="49" fontId="58" fillId="0" borderId="0" xfId="0" applyNumberFormat="1" applyFont="1" applyFill="1" applyAlignment="1">
      <alignment vertical="center"/>
    </xf>
    <xf numFmtId="3" fontId="58" fillId="0" borderId="0" xfId="2" applyNumberFormat="1" applyFont="1" applyFill="1" applyAlignment="1">
      <alignment vertical="center"/>
    </xf>
    <xf numFmtId="3" fontId="69" fillId="0" borderId="0" xfId="2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top"/>
    </xf>
    <xf numFmtId="174" fontId="59" fillId="0" borderId="0" xfId="0" applyFont="1" applyFill="1" applyBorder="1" applyAlignment="1">
      <alignment vertical="center"/>
    </xf>
    <xf numFmtId="49" fontId="62" fillId="0" borderId="0" xfId="0" applyNumberFormat="1" applyFont="1" applyFill="1" applyBorder="1" applyAlignment="1">
      <alignment vertical="top"/>
    </xf>
    <xf numFmtId="49" fontId="62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quotePrefix="1" applyNumberFormat="1" applyFont="1" applyFill="1" applyBorder="1" applyAlignment="1">
      <alignment horizontal="left" vertical="center"/>
    </xf>
    <xf numFmtId="174" fontId="8" fillId="0" borderId="0" xfId="0" applyFont="1" applyFill="1" applyAlignment="1"/>
    <xf numFmtId="174" fontId="8" fillId="0" borderId="0" xfId="0" applyFont="1" applyFill="1" applyAlignment="1">
      <alignment vertical="top"/>
    </xf>
    <xf numFmtId="49" fontId="8" fillId="0" borderId="0" xfId="0" applyNumberFormat="1" applyFont="1" applyFill="1" applyBorder="1" applyAlignment="1">
      <alignment horizontal="left" vertical="top"/>
    </xf>
    <xf numFmtId="174" fontId="58" fillId="0" borderId="0" xfId="0" applyFont="1" applyFill="1" applyBorder="1" applyAlignment="1">
      <alignment horizontal="left" vertical="center" wrapText="1"/>
    </xf>
    <xf numFmtId="174" fontId="8" fillId="0" borderId="0" xfId="0" applyFont="1" applyFill="1" applyBorder="1" applyAlignment="1">
      <alignment vertical="center" wrapText="1"/>
    </xf>
    <xf numFmtId="167" fontId="62" fillId="0" borderId="0" xfId="2" applyNumberFormat="1" applyFont="1" applyFill="1" applyBorder="1" applyAlignment="1">
      <alignment vertical="center"/>
    </xf>
    <xf numFmtId="165" fontId="8" fillId="0" borderId="0" xfId="2" applyFont="1" applyFill="1" applyAlignment="1">
      <alignment vertical="top"/>
    </xf>
    <xf numFmtId="167" fontId="8" fillId="0" borderId="0" xfId="2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179" fontId="8" fillId="0" borderId="0" xfId="2" applyNumberFormat="1" applyFont="1" applyFill="1" applyAlignment="1">
      <alignment vertical="center"/>
    </xf>
    <xf numFmtId="174" fontId="58" fillId="0" borderId="0" xfId="0" applyFont="1" applyFill="1" applyBorder="1" applyAlignment="1">
      <alignment vertical="top"/>
    </xf>
    <xf numFmtId="174" fontId="61" fillId="0" borderId="0" xfId="0" applyFont="1" applyFill="1" applyBorder="1" applyAlignment="1">
      <alignment vertical="top"/>
    </xf>
    <xf numFmtId="167" fontId="61" fillId="0" borderId="0" xfId="2" applyNumberFormat="1" applyFont="1" applyFill="1" applyBorder="1" applyAlignment="1">
      <alignment vertical="top"/>
    </xf>
    <xf numFmtId="179" fontId="57" fillId="0" borderId="27" xfId="2" applyNumberFormat="1" applyFont="1" applyFill="1" applyBorder="1" applyAlignment="1">
      <alignment horizontal="right" vertical="center"/>
    </xf>
    <xf numFmtId="179" fontId="58" fillId="0" borderId="0" xfId="2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0" xfId="2" applyNumberFormat="1" applyFont="1" applyFill="1" applyBorder="1" applyAlignment="1">
      <alignment vertical="center"/>
    </xf>
    <xf numFmtId="179" fontId="58" fillId="0" borderId="0" xfId="0" applyNumberFormat="1" applyFont="1" applyFill="1" applyAlignment="1">
      <alignment vertical="center"/>
    </xf>
    <xf numFmtId="179" fontId="58" fillId="0" borderId="0" xfId="2" applyNumberFormat="1" applyFont="1" applyFill="1" applyAlignment="1">
      <alignment vertical="center"/>
    </xf>
    <xf numFmtId="179" fontId="59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174" fontId="58" fillId="0" borderId="0" xfId="0" applyFont="1" applyFill="1" applyAlignment="1">
      <alignment horizontal="left" vertical="center" indent="3"/>
    </xf>
    <xf numFmtId="174" fontId="59" fillId="0" borderId="0" xfId="0" applyFont="1" applyFill="1" applyAlignment="1">
      <alignment vertical="center"/>
    </xf>
    <xf numFmtId="174" fontId="62" fillId="0" borderId="0" xfId="0" applyFont="1" applyFill="1" applyAlignment="1">
      <alignment horizontal="left" vertical="center" indent="3"/>
    </xf>
    <xf numFmtId="174" fontId="58" fillId="0" borderId="0" xfId="0" applyFont="1" applyFill="1" applyBorder="1" applyAlignment="1">
      <alignment horizontal="center" vertical="center"/>
    </xf>
    <xf numFmtId="174" fontId="61" fillId="0" borderId="26" xfId="0" applyFont="1" applyFill="1" applyBorder="1" applyAlignment="1">
      <alignment horizontal="left" vertical="top"/>
    </xf>
    <xf numFmtId="49" fontId="61" fillId="0" borderId="26" xfId="0" applyNumberFormat="1" applyFont="1" applyFill="1" applyBorder="1" applyAlignment="1">
      <alignment horizontal="center" vertical="top"/>
    </xf>
    <xf numFmtId="174" fontId="58" fillId="0" borderId="0" xfId="0" applyFont="1" applyFill="1" applyBorder="1" applyAlignment="1">
      <alignment horizontal="center" vertical="top"/>
    </xf>
    <xf numFmtId="49" fontId="58" fillId="0" borderId="0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Alignment="1">
      <alignment horizontal="right" vertical="center"/>
    </xf>
    <xf numFmtId="49" fontId="62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top"/>
    </xf>
    <xf numFmtId="49" fontId="62" fillId="0" borderId="0" xfId="0" applyNumberFormat="1" applyFont="1" applyFill="1" applyBorder="1" applyAlignment="1">
      <alignment horizontal="left" vertical="top"/>
    </xf>
    <xf numFmtId="174" fontId="8" fillId="0" borderId="0" xfId="0" applyFont="1" applyFill="1" applyBorder="1" applyAlignment="1">
      <alignment vertical="top"/>
    </xf>
    <xf numFmtId="3" fontId="8" fillId="0" borderId="0" xfId="0" applyNumberFormat="1" applyFont="1" applyFill="1" applyAlignment="1">
      <alignment vertical="top"/>
    </xf>
    <xf numFmtId="179" fontId="8" fillId="0" borderId="0" xfId="0" applyNumberFormat="1" applyFont="1" applyFill="1" applyAlignment="1">
      <alignment vertical="center"/>
    </xf>
    <xf numFmtId="179" fontId="59" fillId="0" borderId="0" xfId="0" applyNumberFormat="1" applyFont="1" applyFill="1" applyAlignment="1">
      <alignment vertical="center"/>
    </xf>
    <xf numFmtId="179" fontId="58" fillId="0" borderId="0" xfId="0" applyNumberFormat="1" applyFont="1" applyFill="1" applyBorder="1" applyAlignment="1"/>
    <xf numFmtId="179" fontId="58" fillId="0" borderId="0" xfId="2" applyNumberFormat="1" applyFont="1" applyFill="1" applyBorder="1" applyAlignment="1">
      <alignment vertical="top"/>
    </xf>
    <xf numFmtId="179" fontId="8" fillId="0" borderId="0" xfId="0" applyNumberFormat="1" applyFont="1" applyFill="1" applyAlignment="1">
      <alignment horizontal="right" vertical="center"/>
    </xf>
    <xf numFmtId="179" fontId="62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Alignment="1">
      <alignment vertical="top"/>
    </xf>
    <xf numFmtId="179" fontId="8" fillId="0" borderId="0" xfId="2" applyNumberFormat="1" applyFont="1" applyFill="1" applyAlignment="1">
      <alignment vertical="top"/>
    </xf>
    <xf numFmtId="175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 indent="1"/>
    </xf>
    <xf numFmtId="3" fontId="58" fillId="0" borderId="0" xfId="0" applyNumberFormat="1" applyFont="1" applyFill="1" applyAlignment="1"/>
    <xf numFmtId="175" fontId="8" fillId="0" borderId="0" xfId="0" applyNumberFormat="1" applyFont="1" applyFill="1" applyBorder="1" applyAlignment="1">
      <alignment horizontal="center" vertical="center"/>
    </xf>
    <xf numFmtId="3" fontId="58" fillId="0" borderId="0" xfId="2" applyNumberFormat="1" applyFont="1" applyFill="1" applyBorder="1" applyAlignment="1">
      <alignment horizontal="right" vertical="center"/>
    </xf>
    <xf numFmtId="3" fontId="58" fillId="0" borderId="0" xfId="0" applyNumberFormat="1" applyFont="1" applyFill="1" applyBorder="1" applyAlignment="1">
      <alignment horizontal="right" vertical="center"/>
    </xf>
    <xf numFmtId="180" fontId="58" fillId="0" borderId="0" xfId="0" applyNumberFormat="1" applyFont="1" applyFill="1" applyBorder="1" applyAlignment="1">
      <alignment horizontal="right" vertical="center"/>
    </xf>
    <xf numFmtId="167" fontId="62" fillId="0" borderId="0" xfId="0" applyNumberFormat="1" applyFont="1" applyFill="1" applyBorder="1" applyAlignment="1">
      <alignment horizontal="right" vertical="center"/>
    </xf>
    <xf numFmtId="167" fontId="8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center"/>
    </xf>
    <xf numFmtId="167" fontId="8" fillId="0" borderId="0" xfId="2" applyNumberFormat="1" applyFont="1" applyFill="1" applyAlignment="1">
      <alignment vertical="top"/>
    </xf>
    <xf numFmtId="174" fontId="8" fillId="0" borderId="0" xfId="0" applyFont="1" applyFill="1" applyBorder="1" applyAlignment="1">
      <alignment horizontal="center" vertical="center"/>
    </xf>
    <xf numFmtId="174" fontId="8" fillId="0" borderId="0" xfId="0" applyFont="1" applyFill="1" applyAlignment="1">
      <alignment horizontal="right" vertical="center"/>
    </xf>
    <xf numFmtId="174" fontId="58" fillId="0" borderId="0" xfId="0" applyFont="1" applyFill="1" applyAlignment="1"/>
    <xf numFmtId="174" fontId="61" fillId="0" borderId="0" xfId="0" applyFont="1" applyFill="1" applyBorder="1" applyAlignment="1">
      <alignment horizontal="left" vertical="top"/>
    </xf>
    <xf numFmtId="49" fontId="61" fillId="0" borderId="0" xfId="0" applyNumberFormat="1" applyFont="1" applyFill="1" applyBorder="1" applyAlignment="1">
      <alignment horizontal="center" vertical="top"/>
    </xf>
    <xf numFmtId="165" fontId="58" fillId="0" borderId="0" xfId="2" applyFont="1" applyFill="1" applyAlignment="1">
      <alignment horizontal="right" vertical="center"/>
    </xf>
    <xf numFmtId="3" fontId="8" fillId="0" borderId="0" xfId="2" applyNumberFormat="1" applyFont="1" applyFill="1" applyAlignment="1">
      <alignment horizontal="right" vertical="center"/>
    </xf>
    <xf numFmtId="165" fontId="72" fillId="0" borderId="0" xfId="2" applyFont="1" applyFill="1" applyAlignment="1">
      <alignment horizontal="right" vertical="center"/>
    </xf>
    <xf numFmtId="174" fontId="66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left" vertical="center"/>
    </xf>
    <xf numFmtId="174" fontId="66" fillId="0" borderId="0" xfId="0" applyFont="1" applyFill="1" applyAlignment="1">
      <alignment horizontal="left" vertical="center"/>
    </xf>
    <xf numFmtId="3" fontId="66" fillId="0" borderId="0" xfId="2" applyNumberFormat="1" applyFont="1" applyFill="1" applyAlignment="1">
      <alignment horizontal="right" vertical="center"/>
    </xf>
    <xf numFmtId="174" fontId="66" fillId="0" borderId="0" xfId="0" applyFont="1" applyFill="1" applyBorder="1" applyAlignment="1">
      <alignment vertical="center"/>
    </xf>
    <xf numFmtId="174" fontId="63" fillId="0" borderId="0" xfId="0" applyFont="1" applyFill="1" applyBorder="1" applyAlignment="1">
      <alignment horizontal="left" vertical="center"/>
    </xf>
    <xf numFmtId="174" fontId="66" fillId="0" borderId="0" xfId="0" applyFont="1" applyFill="1" applyBorder="1" applyAlignment="1">
      <alignment horizontal="left" vertical="center"/>
    </xf>
    <xf numFmtId="3" fontId="8" fillId="0" borderId="0" xfId="2" applyNumberFormat="1" applyFont="1" applyFill="1" applyBorder="1" applyAlignment="1">
      <alignment horizontal="right" vertical="center"/>
    </xf>
    <xf numFmtId="180" fontId="8" fillId="0" borderId="0" xfId="2" applyNumberFormat="1" applyFont="1" applyFill="1" applyBorder="1" applyAlignment="1">
      <alignment horizontal="right" vertical="center"/>
    </xf>
    <xf numFmtId="174" fontId="59" fillId="0" borderId="24" xfId="0" applyFont="1" applyFill="1" applyBorder="1" applyAlignment="1">
      <alignment vertical="center"/>
    </xf>
    <xf numFmtId="174" fontId="59" fillId="0" borderId="24" xfId="0" applyFont="1" applyFill="1" applyBorder="1" applyAlignment="1">
      <alignment horizontal="right" vertical="center"/>
    </xf>
    <xf numFmtId="174" fontId="59" fillId="0" borderId="24" xfId="0" applyFont="1" applyFill="1" applyBorder="1" applyAlignment="1">
      <alignment horizontal="left" vertical="center"/>
    </xf>
    <xf numFmtId="174" fontId="63" fillId="0" borderId="0" xfId="0" applyFont="1" applyFill="1" applyAlignment="1">
      <alignment horizontal="left" vertical="center"/>
    </xf>
    <xf numFmtId="3" fontId="66" fillId="0" borderId="0" xfId="2" applyNumberFormat="1" applyFont="1" applyFill="1" applyAlignment="1">
      <alignment horizontal="right"/>
    </xf>
    <xf numFmtId="3" fontId="73" fillId="0" borderId="0" xfId="2" applyNumberFormat="1" applyFont="1" applyFill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66" fillId="0" borderId="0" xfId="0" applyNumberFormat="1" applyFont="1" applyFill="1" applyAlignment="1">
      <alignment horizontal="right" vertical="center"/>
    </xf>
    <xf numFmtId="180" fontId="66" fillId="0" borderId="0" xfId="2" applyNumberFormat="1" applyFont="1" applyFill="1" applyBorder="1" applyAlignment="1">
      <alignment horizontal="right" vertical="center"/>
    </xf>
    <xf numFmtId="174" fontId="64" fillId="0" borderId="24" xfId="0" applyFont="1" applyFill="1" applyBorder="1" applyAlignment="1">
      <alignment vertical="center"/>
    </xf>
    <xf numFmtId="174" fontId="65" fillId="0" borderId="24" xfId="0" applyFont="1" applyFill="1" applyBorder="1" applyAlignment="1">
      <alignment horizontal="left" vertical="center"/>
    </xf>
    <xf numFmtId="174" fontId="65" fillId="0" borderId="24" xfId="0" applyFont="1" applyFill="1" applyBorder="1" applyAlignment="1">
      <alignment vertical="center"/>
    </xf>
    <xf numFmtId="3" fontId="73" fillId="0" borderId="0" xfId="2" applyNumberFormat="1" applyFont="1" applyFill="1" applyAlignment="1">
      <alignment horizontal="right" vertical="center"/>
    </xf>
    <xf numFmtId="3" fontId="73" fillId="0" borderId="0" xfId="0" applyNumberFormat="1" applyFont="1" applyFill="1" applyAlignment="1">
      <alignment horizontal="right" vertical="center"/>
    </xf>
    <xf numFmtId="174" fontId="61" fillId="0" borderId="0" xfId="0" applyFont="1" applyFill="1" applyBorder="1" applyAlignment="1">
      <alignment vertical="center"/>
    </xf>
    <xf numFmtId="3" fontId="61" fillId="0" borderId="0" xfId="2" applyNumberFormat="1" applyFont="1" applyFill="1" applyBorder="1" applyAlignment="1">
      <alignment horizontal="right" vertical="center"/>
    </xf>
    <xf numFmtId="3" fontId="73" fillId="0" borderId="0" xfId="2" applyNumberFormat="1" applyFont="1" applyFill="1" applyBorder="1" applyAlignment="1">
      <alignment horizontal="right" vertical="center"/>
    </xf>
    <xf numFmtId="3" fontId="70" fillId="0" borderId="0" xfId="2" applyNumberFormat="1" applyFont="1" applyFill="1" applyBorder="1" applyAlignment="1">
      <alignment horizontal="right" vertical="center"/>
    </xf>
    <xf numFmtId="174" fontId="8" fillId="0" borderId="24" xfId="0" applyFont="1" applyFill="1" applyBorder="1" applyAlignment="1">
      <alignment horizontal="left" vertical="center"/>
    </xf>
    <xf numFmtId="3" fontId="74" fillId="0" borderId="24" xfId="2" applyNumberFormat="1" applyFont="1" applyFill="1" applyBorder="1" applyAlignment="1">
      <alignment horizontal="right" vertical="center"/>
    </xf>
    <xf numFmtId="3" fontId="75" fillId="0" borderId="24" xfId="2" applyNumberFormat="1" applyFont="1" applyFill="1" applyBorder="1" applyAlignment="1">
      <alignment horizontal="right" vertical="center"/>
    </xf>
    <xf numFmtId="174" fontId="62" fillId="0" borderId="0" xfId="0" applyFont="1" applyFill="1" applyBorder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167" fontId="66" fillId="0" borderId="0" xfId="2" applyNumberFormat="1" applyFont="1" applyFill="1" applyBorder="1" applyAlignment="1">
      <alignment vertical="center"/>
    </xf>
    <xf numFmtId="3" fontId="66" fillId="0" borderId="0" xfId="2" applyNumberFormat="1" applyFont="1" applyFill="1" applyBorder="1" applyAlignment="1">
      <alignment horizontal="right" vertical="center"/>
    </xf>
    <xf numFmtId="179" fontId="59" fillId="0" borderId="24" xfId="2" applyNumberFormat="1" applyFont="1" applyFill="1" applyBorder="1" applyAlignment="1">
      <alignment horizontal="right" vertical="center"/>
    </xf>
    <xf numFmtId="179" fontId="66" fillId="0" borderId="0" xfId="2" applyNumberFormat="1" applyFont="1" applyFill="1" applyAlignment="1">
      <alignment horizontal="right" vertical="center"/>
    </xf>
    <xf numFmtId="174" fontId="66" fillId="0" borderId="0" xfId="0" applyFont="1" applyFill="1"/>
    <xf numFmtId="174" fontId="61" fillId="0" borderId="0" xfId="0" applyFont="1" applyFill="1" applyBorder="1" applyAlignment="1">
      <alignment horizontal="left" vertical="center" indent="1"/>
    </xf>
    <xf numFmtId="1" fontId="61" fillId="0" borderId="0" xfId="0" applyNumberFormat="1" applyFont="1" applyFill="1" applyBorder="1" applyAlignment="1">
      <alignment horizontal="right" vertical="center"/>
    </xf>
    <xf numFmtId="174" fontId="63" fillId="0" borderId="0" xfId="0" applyFont="1" applyFill="1" applyAlignment="1">
      <alignment horizontal="left" indent="4"/>
    </xf>
    <xf numFmtId="174" fontId="64" fillId="0" borderId="0" xfId="0" applyFont="1" applyFill="1" applyAlignment="1">
      <alignment horizontal="left" vertical="center" indent="4"/>
    </xf>
    <xf numFmtId="3" fontId="81" fillId="0" borderId="27" xfId="2" applyNumberFormat="1" applyFont="1" applyFill="1" applyBorder="1" applyAlignment="1">
      <alignment horizontal="right" vertical="center"/>
    </xf>
    <xf numFmtId="3" fontId="58" fillId="0" borderId="0" xfId="2" applyNumberFormat="1" applyFont="1" applyFill="1" applyAlignment="1">
      <alignment horizontal="right" vertical="center"/>
    </xf>
    <xf numFmtId="165" fontId="63" fillId="0" borderId="0" xfId="2" applyFont="1" applyFill="1" applyAlignment="1">
      <alignment horizontal="right" vertical="center"/>
    </xf>
    <xf numFmtId="165" fontId="63" fillId="0" borderId="0" xfId="2" applyFont="1" applyFill="1" applyAlignment="1">
      <alignment horizontal="left" vertical="center"/>
    </xf>
    <xf numFmtId="0" fontId="63" fillId="0" borderId="0" xfId="2" applyNumberFormat="1" applyFont="1" applyFill="1" applyAlignment="1">
      <alignment horizontal="left" vertical="center"/>
    </xf>
    <xf numFmtId="3" fontId="65" fillId="0" borderId="24" xfId="2" applyNumberFormat="1" applyFont="1" applyFill="1" applyBorder="1" applyAlignment="1">
      <alignment horizontal="right" vertical="center"/>
    </xf>
    <xf numFmtId="3" fontId="70" fillId="0" borderId="0" xfId="2" applyNumberFormat="1" applyFont="1" applyFill="1" applyAlignment="1">
      <alignment horizontal="right" vertical="center"/>
    </xf>
    <xf numFmtId="1" fontId="66" fillId="0" borderId="0" xfId="0" applyNumberFormat="1" applyFont="1" applyFill="1" applyAlignment="1">
      <alignment horizontal="left" vertical="center"/>
    </xf>
    <xf numFmtId="3" fontId="57" fillId="0" borderId="27" xfId="2" applyNumberFormat="1" applyFont="1" applyFill="1" applyBorder="1" applyAlignment="1">
      <alignment vertical="center"/>
    </xf>
    <xf numFmtId="179" fontId="81" fillId="0" borderId="27" xfId="2" applyNumberFormat="1" applyFont="1" applyFill="1" applyBorder="1" applyAlignment="1">
      <alignment horizontal="right" vertical="center"/>
    </xf>
    <xf numFmtId="179" fontId="58" fillId="0" borderId="0" xfId="2" applyNumberFormat="1" applyFont="1" applyFill="1" applyAlignment="1">
      <alignment horizontal="right" vertical="center"/>
    </xf>
    <xf numFmtId="179" fontId="63" fillId="0" borderId="0" xfId="2" applyNumberFormat="1" applyFont="1" applyFill="1" applyAlignment="1">
      <alignment horizontal="right" vertical="center"/>
    </xf>
    <xf numFmtId="179" fontId="65" fillId="0" borderId="24" xfId="2" applyNumberFormat="1" applyFont="1" applyFill="1" applyBorder="1" applyAlignment="1">
      <alignment horizontal="right" vertical="center"/>
    </xf>
    <xf numFmtId="3" fontId="63" fillId="0" borderId="0" xfId="2" applyNumberFormat="1" applyFont="1" applyFill="1" applyBorder="1" applyAlignment="1">
      <alignment horizontal="right" vertical="center"/>
    </xf>
    <xf numFmtId="174" fontId="63" fillId="0" borderId="0" xfId="6390" applyFont="1" applyFill="1" applyBorder="1" applyAlignment="1">
      <alignment horizontal="left" indent="1"/>
    </xf>
    <xf numFmtId="174" fontId="64" fillId="0" borderId="0" xfId="6390" applyFont="1" applyFill="1" applyBorder="1" applyAlignment="1">
      <alignment horizontal="left" vertical="center" indent="1"/>
    </xf>
    <xf numFmtId="174" fontId="66" fillId="0" borderId="0" xfId="0" applyFont="1" applyFill="1" applyAlignment="1">
      <alignment horizontal="right" vertical="center"/>
    </xf>
    <xf numFmtId="174" fontId="63" fillId="0" borderId="0" xfId="0" applyFont="1" applyFill="1" applyAlignment="1"/>
    <xf numFmtId="3" fontId="63" fillId="0" borderId="0" xfId="0" applyNumberFormat="1" applyFont="1" applyFill="1" applyBorder="1" applyAlignment="1"/>
    <xf numFmtId="1" fontId="63" fillId="0" borderId="0" xfId="0" applyNumberFormat="1" applyFont="1" applyFill="1" applyBorder="1" applyAlignment="1">
      <alignment horizontal="right" vertical="center"/>
    </xf>
    <xf numFmtId="3" fontId="63" fillId="0" borderId="0" xfId="2" applyNumberFormat="1" applyFont="1" applyFill="1" applyAlignment="1">
      <alignment horizontal="right" vertical="center"/>
    </xf>
    <xf numFmtId="174" fontId="58" fillId="0" borderId="24" xfId="0" applyFont="1" applyFill="1" applyBorder="1" applyAlignment="1">
      <alignment horizontal="left" vertical="center"/>
    </xf>
    <xf numFmtId="174" fontId="59" fillId="0" borderId="0" xfId="0" applyFont="1" applyFill="1" applyBorder="1" applyAlignment="1">
      <alignment horizontal="left" vertical="center"/>
    </xf>
    <xf numFmtId="3" fontId="59" fillId="0" borderId="0" xfId="2" applyNumberFormat="1" applyFont="1" applyFill="1" applyBorder="1" applyAlignment="1">
      <alignment horizontal="right" vertical="center"/>
    </xf>
    <xf numFmtId="3" fontId="66" fillId="0" borderId="0" xfId="0" applyNumberFormat="1" applyFont="1" applyFill="1" applyBorder="1" applyAlignment="1">
      <alignment horizontal="right" vertical="center"/>
    </xf>
    <xf numFmtId="1" fontId="66" fillId="0" borderId="0" xfId="0" applyNumberFormat="1" applyFont="1" applyFill="1" applyAlignment="1">
      <alignment horizontal="center" vertical="center"/>
    </xf>
    <xf numFmtId="49" fontId="66" fillId="0" borderId="0" xfId="0" applyNumberFormat="1" applyFont="1" applyFill="1" applyBorder="1" applyAlignment="1">
      <alignment vertical="center"/>
    </xf>
    <xf numFmtId="3" fontId="65" fillId="0" borderId="0" xfId="2" applyNumberFormat="1" applyFont="1" applyFill="1" applyBorder="1" applyAlignment="1">
      <alignment horizontal="right" vertical="center"/>
    </xf>
    <xf numFmtId="167" fontId="58" fillId="0" borderId="0" xfId="2" applyNumberFormat="1" applyFont="1" applyFill="1" applyBorder="1" applyAlignment="1">
      <alignment horizontal="right" vertical="center"/>
    </xf>
    <xf numFmtId="174" fontId="64" fillId="0" borderId="0" xfId="0" applyFont="1" applyFill="1" applyBorder="1" applyAlignment="1">
      <alignment vertical="center"/>
    </xf>
    <xf numFmtId="174" fontId="58" fillId="0" borderId="0" xfId="0" applyFont="1" applyFill="1" applyBorder="1" applyAlignment="1">
      <alignment horizontal="left"/>
    </xf>
    <xf numFmtId="174" fontId="8" fillId="0" borderId="28" xfId="0" applyFont="1" applyFill="1" applyBorder="1" applyAlignment="1">
      <alignment vertical="top"/>
    </xf>
    <xf numFmtId="174" fontId="62" fillId="0" borderId="28" xfId="0" applyFont="1" applyFill="1" applyBorder="1" applyAlignment="1">
      <alignment horizontal="left" vertical="top"/>
    </xf>
    <xf numFmtId="174" fontId="68" fillId="0" borderId="28" xfId="0" applyFont="1" applyFill="1" applyBorder="1" applyAlignment="1">
      <alignment horizontal="left" vertical="center" indent="3"/>
    </xf>
    <xf numFmtId="167" fontId="8" fillId="0" borderId="28" xfId="2" applyNumberFormat="1" applyFont="1" applyFill="1" applyBorder="1" applyAlignment="1">
      <alignment horizontal="right" vertical="top"/>
    </xf>
    <xf numFmtId="167" fontId="8" fillId="0" borderId="0" xfId="2" applyNumberFormat="1" applyFont="1" applyFill="1" applyBorder="1" applyAlignment="1">
      <alignment horizontal="right" vertical="center"/>
    </xf>
    <xf numFmtId="174" fontId="58" fillId="0" borderId="0" xfId="0" applyFont="1" applyFill="1" applyBorder="1" applyAlignment="1">
      <alignment vertical="top" wrapText="1"/>
    </xf>
    <xf numFmtId="174" fontId="58" fillId="0" borderId="0" xfId="0" applyFont="1" applyFill="1" applyBorder="1" applyAlignment="1">
      <alignment horizontal="left" vertical="top" wrapText="1"/>
    </xf>
    <xf numFmtId="167" fontId="58" fillId="0" borderId="0" xfId="2" applyNumberFormat="1" applyFont="1" applyFill="1" applyBorder="1" applyAlignment="1">
      <alignment horizontal="right" vertical="top" wrapText="1"/>
    </xf>
    <xf numFmtId="174" fontId="58" fillId="0" borderId="0" xfId="0" applyFont="1" applyFill="1" applyBorder="1" applyAlignment="1">
      <alignment horizontal="right" vertical="top" wrapText="1"/>
    </xf>
    <xf numFmtId="167" fontId="62" fillId="0" borderId="0" xfId="2" applyNumberFormat="1" applyFont="1" applyFill="1" applyBorder="1" applyAlignment="1">
      <alignment horizontal="right" vertical="top" wrapText="1"/>
    </xf>
    <xf numFmtId="174" fontId="62" fillId="0" borderId="0" xfId="0" applyFont="1" applyFill="1" applyBorder="1" applyAlignment="1">
      <alignment horizontal="right" vertical="top" wrapText="1"/>
    </xf>
    <xf numFmtId="167" fontId="69" fillId="0" borderId="0" xfId="2" applyNumberFormat="1" applyFont="1" applyFill="1" applyBorder="1" applyAlignment="1">
      <alignment horizontal="right" vertical="center"/>
    </xf>
    <xf numFmtId="174" fontId="62" fillId="0" borderId="0" xfId="0" applyFont="1" applyFill="1" applyAlignment="1">
      <alignment horizontal="left" vertical="center"/>
    </xf>
    <xf numFmtId="174" fontId="58" fillId="0" borderId="24" xfId="0" applyFont="1" applyFill="1" applyBorder="1" applyAlignment="1">
      <alignment vertical="center"/>
    </xf>
    <xf numFmtId="174" fontId="59" fillId="0" borderId="24" xfId="0" applyFont="1" applyFill="1" applyBorder="1" applyAlignment="1">
      <alignment horizontal="left" vertical="center" indent="1"/>
    </xf>
    <xf numFmtId="167" fontId="59" fillId="0" borderId="24" xfId="2" applyNumberFormat="1" applyFont="1" applyFill="1" applyBorder="1" applyAlignment="1">
      <alignment horizontal="right" vertical="center"/>
    </xf>
    <xf numFmtId="167" fontId="58" fillId="0" borderId="0" xfId="2" applyNumberFormat="1" applyFont="1" applyFill="1" applyAlignment="1">
      <alignment horizontal="right" vertical="center"/>
    </xf>
    <xf numFmtId="174" fontId="8" fillId="0" borderId="23" xfId="0" applyFont="1" applyFill="1" applyBorder="1" applyAlignment="1">
      <alignment vertical="center"/>
    </xf>
    <xf numFmtId="49" fontId="58" fillId="0" borderId="27" xfId="0" applyNumberFormat="1" applyFont="1" applyFill="1" applyBorder="1" applyAlignment="1">
      <alignment vertical="center"/>
    </xf>
    <xf numFmtId="174" fontId="58" fillId="0" borderId="27" xfId="0" applyFont="1" applyFill="1" applyBorder="1" applyAlignment="1">
      <alignment horizontal="left" vertical="center"/>
    </xf>
    <xf numFmtId="174" fontId="58" fillId="0" borderId="27" xfId="0" applyFont="1" applyFill="1" applyBorder="1" applyAlignment="1">
      <alignment vertical="center"/>
    </xf>
    <xf numFmtId="3" fontId="58" fillId="0" borderId="27" xfId="2" applyNumberFormat="1" applyFont="1" applyFill="1" applyBorder="1" applyAlignment="1">
      <alignment horizontal="right" vertical="center"/>
    </xf>
    <xf numFmtId="177" fontId="77" fillId="0" borderId="0" xfId="2" applyNumberFormat="1" applyFont="1" applyFill="1" applyBorder="1" applyAlignment="1">
      <alignment horizontal="right" vertical="center"/>
    </xf>
    <xf numFmtId="3" fontId="69" fillId="0" borderId="0" xfId="2" applyNumberFormat="1" applyFont="1" applyFill="1" applyBorder="1" applyAlignment="1">
      <alignment horizontal="right" vertical="center"/>
    </xf>
    <xf numFmtId="174" fontId="58" fillId="0" borderId="23" xfId="0" applyFont="1" applyFill="1" applyBorder="1" applyAlignment="1">
      <alignment horizontal="left" vertical="center"/>
    </xf>
    <xf numFmtId="167" fontId="78" fillId="0" borderId="23" xfId="2" applyNumberFormat="1" applyFont="1" applyFill="1" applyBorder="1" applyAlignment="1">
      <alignment horizontal="right" vertical="center"/>
    </xf>
    <xf numFmtId="167" fontId="8" fillId="0" borderId="23" xfId="2" applyNumberFormat="1" applyFont="1" applyFill="1" applyBorder="1" applyAlignment="1">
      <alignment horizontal="right" vertical="center"/>
    </xf>
    <xf numFmtId="168" fontId="8" fillId="0" borderId="0" xfId="2" applyNumberFormat="1" applyFont="1" applyFill="1" applyAlignment="1">
      <alignment horizontal="right" vertical="center"/>
    </xf>
    <xf numFmtId="183" fontId="8" fillId="0" borderId="0" xfId="2" applyNumberFormat="1" applyFont="1" applyFill="1" applyAlignment="1">
      <alignment horizontal="right" vertical="center"/>
    </xf>
    <xf numFmtId="165" fontId="8" fillId="0" borderId="0" xfId="2" applyFont="1" applyFill="1" applyAlignment="1">
      <alignment horizontal="right" vertical="center"/>
    </xf>
    <xf numFmtId="168" fontId="58" fillId="0" borderId="0" xfId="2" applyNumberFormat="1" applyFont="1" applyFill="1" applyBorder="1" applyAlignment="1">
      <alignment horizontal="right" vertical="center"/>
    </xf>
    <xf numFmtId="177" fontId="77" fillId="0" borderId="0" xfId="2" applyNumberFormat="1" applyFont="1" applyFill="1" applyBorder="1" applyAlignment="1">
      <alignment vertical="center"/>
    </xf>
    <xf numFmtId="174" fontId="69" fillId="0" borderId="0" xfId="0" applyFont="1" applyFill="1" applyBorder="1" applyAlignment="1">
      <alignment vertical="center"/>
    </xf>
    <xf numFmtId="174" fontId="58" fillId="0" borderId="0" xfId="6392" applyFont="1" applyFill="1" applyAlignment="1">
      <alignment horizontal="left" vertical="center"/>
    </xf>
    <xf numFmtId="167" fontId="8" fillId="0" borderId="0" xfId="6393" applyNumberFormat="1" applyFont="1" applyFill="1" applyAlignment="1">
      <alignment horizontal="right" vertical="center"/>
    </xf>
    <xf numFmtId="174" fontId="8" fillId="0" borderId="0" xfId="6392" applyFont="1" applyFill="1" applyAlignment="1">
      <alignment horizontal="right" vertical="center"/>
    </xf>
    <xf numFmtId="174" fontId="58" fillId="0" borderId="0" xfId="6392" applyFont="1" applyFill="1" applyBorder="1" applyAlignment="1">
      <alignment vertical="top" wrapText="1"/>
    </xf>
    <xf numFmtId="174" fontId="58" fillId="0" borderId="0" xfId="6392" applyFont="1" applyFill="1" applyBorder="1" applyAlignment="1">
      <alignment horizontal="left" vertical="top" wrapText="1"/>
    </xf>
    <xf numFmtId="167" fontId="58" fillId="0" borderId="0" xfId="6393" applyNumberFormat="1" applyFont="1" applyFill="1" applyBorder="1" applyAlignment="1">
      <alignment horizontal="right" vertical="top" wrapText="1"/>
    </xf>
    <xf numFmtId="174" fontId="58" fillId="0" borderId="0" xfId="6392" applyFont="1" applyFill="1" applyBorder="1" applyAlignment="1">
      <alignment horizontal="right" vertical="top" wrapText="1"/>
    </xf>
    <xf numFmtId="167" fontId="58" fillId="0" borderId="0" xfId="2" applyNumberFormat="1" applyFont="1" applyFill="1" applyBorder="1" applyAlignment="1">
      <alignment vertical="top" wrapText="1"/>
    </xf>
    <xf numFmtId="167" fontId="62" fillId="0" borderId="0" xfId="6393" applyNumberFormat="1" applyFont="1" applyFill="1" applyBorder="1" applyAlignment="1">
      <alignment horizontal="right" vertical="top" wrapText="1"/>
    </xf>
    <xf numFmtId="174" fontId="62" fillId="0" borderId="0" xfId="6392" applyFont="1" applyFill="1" applyBorder="1" applyAlignment="1">
      <alignment horizontal="right" vertical="top" wrapText="1"/>
    </xf>
    <xf numFmtId="174" fontId="58" fillId="0" borderId="0" xfId="6392" applyFont="1" applyFill="1" applyBorder="1" applyAlignment="1">
      <alignment vertical="center"/>
    </xf>
    <xf numFmtId="174" fontId="58" fillId="0" borderId="0" xfId="6392" applyFont="1" applyFill="1" applyBorder="1" applyAlignment="1">
      <alignment horizontal="left" vertical="center"/>
    </xf>
    <xf numFmtId="167" fontId="69" fillId="0" borderId="0" xfId="6393" applyNumberFormat="1" applyFont="1" applyFill="1" applyBorder="1" applyAlignment="1">
      <alignment horizontal="right" vertical="center"/>
    </xf>
    <xf numFmtId="167" fontId="58" fillId="0" borderId="0" xfId="6393" applyNumberFormat="1" applyFont="1" applyFill="1" applyBorder="1" applyAlignment="1">
      <alignment horizontal="right" vertical="center"/>
    </xf>
    <xf numFmtId="3" fontId="58" fillId="0" borderId="0" xfId="6393" applyNumberFormat="1" applyFont="1" applyFill="1" applyBorder="1" applyAlignment="1">
      <alignment vertical="center"/>
    </xf>
    <xf numFmtId="174" fontId="8" fillId="0" borderId="0" xfId="6392" applyFont="1" applyFill="1" applyBorder="1" applyAlignment="1">
      <alignment vertical="center"/>
    </xf>
    <xf numFmtId="174" fontId="59" fillId="0" borderId="25" xfId="6392" applyFont="1" applyFill="1" applyBorder="1" applyAlignment="1">
      <alignment vertical="center"/>
    </xf>
    <xf numFmtId="174" fontId="59" fillId="0" borderId="25" xfId="6392" applyFont="1" applyFill="1" applyBorder="1" applyAlignment="1">
      <alignment horizontal="left" vertical="center" indent="1"/>
    </xf>
    <xf numFmtId="174" fontId="59" fillId="0" borderId="25" xfId="6392" applyFont="1" applyFill="1" applyBorder="1" applyAlignment="1">
      <alignment horizontal="left" vertical="center"/>
    </xf>
    <xf numFmtId="167" fontId="70" fillId="0" borderId="0" xfId="2" applyNumberFormat="1" applyFont="1" applyFill="1" applyAlignment="1">
      <alignment horizontal="right" vertical="center"/>
    </xf>
    <xf numFmtId="167" fontId="70" fillId="0" borderId="0" xfId="2" applyNumberFormat="1" applyFont="1" applyFill="1" applyBorder="1" applyAlignment="1">
      <alignment horizontal="right" vertical="center"/>
    </xf>
    <xf numFmtId="167" fontId="69" fillId="0" borderId="0" xfId="2" applyNumberFormat="1" applyFont="1" applyFill="1" applyAlignment="1">
      <alignment horizontal="right" vertical="center"/>
    </xf>
    <xf numFmtId="174" fontId="58" fillId="0" borderId="0" xfId="6392" applyFont="1" applyFill="1" applyAlignment="1">
      <alignment vertical="center"/>
    </xf>
    <xf numFmtId="167" fontId="58" fillId="0" borderId="0" xfId="2" applyNumberFormat="1" applyFont="1" applyFill="1" applyBorder="1" applyAlignment="1">
      <alignment vertical="center"/>
    </xf>
    <xf numFmtId="0" fontId="58" fillId="0" borderId="0" xfId="6392" applyNumberFormat="1" applyFont="1" applyFill="1" applyBorder="1" applyAlignment="1">
      <alignment vertical="top" wrapText="1"/>
    </xf>
    <xf numFmtId="1" fontId="58" fillId="0" borderId="0" xfId="6392" applyNumberFormat="1" applyFont="1" applyFill="1" applyBorder="1" applyAlignment="1">
      <alignment horizontal="center" vertical="center"/>
    </xf>
    <xf numFmtId="174" fontId="58" fillId="0" borderId="0" xfId="6392" applyFont="1" applyFill="1" applyBorder="1" applyAlignment="1">
      <alignment vertical="center" wrapText="1"/>
    </xf>
    <xf numFmtId="49" fontId="61" fillId="0" borderId="0" xfId="6392" applyNumberFormat="1" applyFont="1" applyFill="1" applyBorder="1" applyAlignment="1">
      <alignment horizontal="center" vertical="top" wrapText="1"/>
    </xf>
    <xf numFmtId="174" fontId="79" fillId="0" borderId="0" xfId="0" applyFont="1" applyFill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182" fontId="58" fillId="0" borderId="0" xfId="2" applyNumberFormat="1" applyFont="1" applyFill="1" applyBorder="1" applyAlignment="1">
      <alignment horizontal="center" vertical="center"/>
    </xf>
    <xf numFmtId="181" fontId="58" fillId="0" borderId="0" xfId="2" applyNumberFormat="1" applyFont="1" applyFill="1" applyBorder="1" applyAlignment="1">
      <alignment horizontal="center" vertical="center"/>
    </xf>
    <xf numFmtId="181" fontId="63" fillId="0" borderId="0" xfId="2" applyNumberFormat="1" applyFont="1" applyFill="1" applyAlignment="1">
      <alignment horizontal="center" vertical="center"/>
    </xf>
    <xf numFmtId="181" fontId="58" fillId="0" borderId="0" xfId="2" applyNumberFormat="1" applyFont="1" applyFill="1" applyAlignment="1">
      <alignment horizontal="center" vertical="center"/>
    </xf>
    <xf numFmtId="177" fontId="8" fillId="0" borderId="0" xfId="2" applyNumberFormat="1" applyFont="1" applyFill="1" applyAlignment="1">
      <alignment horizontal="right" vertical="center"/>
    </xf>
    <xf numFmtId="174" fontId="79" fillId="0" borderId="0" xfId="0" applyFont="1" applyFill="1" applyBorder="1" applyAlignment="1">
      <alignment vertical="center"/>
    </xf>
    <xf numFmtId="167" fontId="66" fillId="0" borderId="0" xfId="2" applyNumberFormat="1" applyFont="1" applyFill="1" applyAlignment="1">
      <alignment horizontal="right" vertical="center"/>
    </xf>
    <xf numFmtId="168" fontId="66" fillId="0" borderId="0" xfId="2" applyNumberFormat="1" applyFont="1" applyFill="1" applyAlignment="1">
      <alignment horizontal="right" vertical="center"/>
    </xf>
    <xf numFmtId="167" fontId="66" fillId="0" borderId="0" xfId="0" applyNumberFormat="1" applyFont="1" applyFill="1" applyAlignment="1">
      <alignment horizontal="right" vertical="center"/>
    </xf>
    <xf numFmtId="177" fontId="66" fillId="0" borderId="0" xfId="2" applyNumberFormat="1" applyFont="1" applyFill="1" applyAlignment="1">
      <alignment horizontal="right" vertical="center"/>
    </xf>
    <xf numFmtId="165" fontId="66" fillId="0" borderId="0" xfId="2" applyFont="1" applyFill="1" applyAlignment="1">
      <alignment horizontal="right" vertical="center"/>
    </xf>
    <xf numFmtId="174" fontId="61" fillId="0" borderId="0" xfId="0" applyFont="1" applyFill="1" applyBorder="1" applyAlignment="1">
      <alignment vertical="center" wrapText="1"/>
    </xf>
    <xf numFmtId="168" fontId="8" fillId="0" borderId="0" xfId="0" applyNumberFormat="1" applyFont="1" applyFill="1" applyAlignment="1">
      <alignment horizontal="right" vertical="center"/>
    </xf>
    <xf numFmtId="174" fontId="8" fillId="0" borderId="0" xfId="0" quotePrefix="1" applyFont="1" applyFill="1" applyAlignment="1">
      <alignment vertical="center"/>
    </xf>
    <xf numFmtId="174" fontId="61" fillId="0" borderId="0" xfId="6392" applyFont="1" applyFill="1" applyBorder="1" applyAlignment="1">
      <alignment vertical="center" wrapText="1"/>
    </xf>
    <xf numFmtId="174" fontId="58" fillId="0" borderId="0" xfId="6392" quotePrefix="1" applyFont="1" applyFill="1" applyAlignment="1">
      <alignment vertical="center"/>
    </xf>
    <xf numFmtId="165" fontId="8" fillId="0" borderId="0" xfId="6393" applyFont="1" applyFill="1" applyAlignment="1">
      <alignment horizontal="right" vertical="center"/>
    </xf>
    <xf numFmtId="180" fontId="58" fillId="0" borderId="0" xfId="0" applyNumberFormat="1" applyFont="1" applyFill="1" applyBorder="1" applyAlignment="1">
      <alignment vertical="center"/>
    </xf>
    <xf numFmtId="167" fontId="58" fillId="57" borderId="0" xfId="2" applyNumberFormat="1" applyFont="1" applyFill="1" applyBorder="1" applyAlignment="1">
      <alignment vertical="center"/>
    </xf>
    <xf numFmtId="167" fontId="58" fillId="0" borderId="27" xfId="2" applyNumberFormat="1" applyFont="1" applyFill="1" applyBorder="1" applyAlignment="1">
      <alignment vertical="center"/>
    </xf>
    <xf numFmtId="3" fontId="63" fillId="0" borderId="27" xfId="2" applyNumberFormat="1" applyFont="1" applyFill="1" applyBorder="1" applyAlignment="1">
      <alignment horizontal="right" vertical="center"/>
    </xf>
    <xf numFmtId="3" fontId="58" fillId="0" borderId="27" xfId="2" applyNumberFormat="1" applyFont="1" applyFill="1" applyBorder="1" applyAlignment="1">
      <alignment vertical="center"/>
    </xf>
    <xf numFmtId="179" fontId="58" fillId="0" borderId="27" xfId="2" applyNumberFormat="1" applyFont="1" applyFill="1" applyBorder="1" applyAlignment="1">
      <alignment horizontal="right" vertical="center"/>
    </xf>
    <xf numFmtId="179" fontId="63" fillId="0" borderId="27" xfId="2" applyNumberFormat="1" applyFont="1" applyFill="1" applyBorder="1" applyAlignment="1">
      <alignment horizontal="right" vertical="center"/>
    </xf>
    <xf numFmtId="167" fontId="58" fillId="0" borderId="27" xfId="2" applyNumberFormat="1" applyFont="1" applyFill="1" applyBorder="1" applyAlignment="1">
      <alignment horizontal="right" vertical="center"/>
    </xf>
    <xf numFmtId="174" fontId="58" fillId="0" borderId="0" xfId="0" applyFont="1" applyFill="1" applyBorder="1" applyAlignment="1">
      <alignment vertical="top" wrapText="1"/>
    </xf>
    <xf numFmtId="167" fontId="58" fillId="0" borderId="0" xfId="2" applyNumberFormat="1" applyFont="1" applyFill="1" applyBorder="1" applyAlignment="1">
      <alignment vertical="top"/>
    </xf>
    <xf numFmtId="167" fontId="69" fillId="0" borderId="0" xfId="2" applyNumberFormat="1" applyFont="1" applyFill="1" applyBorder="1" applyAlignment="1">
      <alignment vertical="center"/>
    </xf>
    <xf numFmtId="167" fontId="58" fillId="57" borderId="0" xfId="2" applyNumberFormat="1" applyFont="1" applyFill="1" applyAlignment="1">
      <alignment vertical="center"/>
    </xf>
    <xf numFmtId="167" fontId="70" fillId="0" borderId="0" xfId="2" applyNumberFormat="1" applyFont="1" applyFill="1" applyAlignment="1">
      <alignment vertical="center"/>
    </xf>
    <xf numFmtId="167" fontId="70" fillId="0" borderId="0" xfId="2" applyNumberFormat="1" applyFont="1" applyFill="1" applyBorder="1" applyAlignment="1">
      <alignment vertical="center"/>
    </xf>
    <xf numFmtId="167" fontId="69" fillId="0" borderId="0" xfId="2" applyNumberFormat="1" applyFont="1" applyFill="1" applyAlignment="1">
      <alignment vertical="center"/>
    </xf>
    <xf numFmtId="174" fontId="65" fillId="0" borderId="0" xfId="0" applyFont="1" applyFill="1" applyBorder="1" applyAlignment="1">
      <alignment vertical="center"/>
    </xf>
    <xf numFmtId="174" fontId="8" fillId="0" borderId="0" xfId="0" applyFont="1" applyFill="1" applyBorder="1" applyAlignment="1"/>
    <xf numFmtId="166" fontId="8" fillId="0" borderId="0" xfId="0" applyNumberFormat="1" applyFont="1" applyFill="1" applyBorder="1" applyAlignment="1">
      <alignment vertical="center"/>
    </xf>
    <xf numFmtId="174" fontId="58" fillId="0" borderId="0" xfId="6392" applyFont="1" applyFill="1" applyBorder="1" applyAlignment="1">
      <alignment vertical="top"/>
    </xf>
    <xf numFmtId="174" fontId="8" fillId="0" borderId="0" xfId="6392" applyFont="1" applyFill="1" applyBorder="1" applyAlignment="1">
      <alignment vertical="top"/>
    </xf>
    <xf numFmtId="167" fontId="58" fillId="0" borderId="0" xfId="6393" applyNumberFormat="1" applyFont="1" applyFill="1" applyBorder="1" applyAlignment="1">
      <alignment vertical="center"/>
    </xf>
    <xf numFmtId="174" fontId="59" fillId="0" borderId="0" xfId="6392" applyFont="1" applyFill="1" applyBorder="1" applyAlignment="1">
      <alignment vertical="center"/>
    </xf>
    <xf numFmtId="174" fontId="58" fillId="0" borderId="0" xfId="0" applyFont="1" applyFill="1" applyAlignment="1">
      <alignment horizontal="left" vertical="center"/>
    </xf>
    <xf numFmtId="1" fontId="8" fillId="0" borderId="0" xfId="0" applyNumberFormat="1" applyFont="1" applyFill="1" applyAlignment="1">
      <alignment horizontal="center" vertical="center"/>
    </xf>
    <xf numFmtId="174" fontId="57" fillId="0" borderId="0" xfId="0" applyFont="1" applyFill="1" applyBorder="1" applyAlignment="1">
      <alignment horizontal="left" vertical="center"/>
    </xf>
    <xf numFmtId="174" fontId="81" fillId="0" borderId="0" xfId="0" applyFont="1" applyFill="1" applyAlignment="1">
      <alignment horizontal="left" vertical="center" indent="3"/>
    </xf>
    <xf numFmtId="174" fontId="85" fillId="0" borderId="0" xfId="0" applyFont="1" applyFill="1" applyAlignment="1">
      <alignment horizontal="left" vertical="center" indent="2"/>
    </xf>
    <xf numFmtId="174" fontId="57" fillId="0" borderId="0" xfId="0" applyFont="1" applyFill="1" applyAlignment="1">
      <alignment vertical="center"/>
    </xf>
    <xf numFmtId="3" fontId="57" fillId="0" borderId="0" xfId="0" applyNumberFormat="1" applyFont="1" applyFill="1" applyAlignment="1">
      <alignment vertical="center"/>
    </xf>
    <xf numFmtId="167" fontId="86" fillId="0" borderId="0" xfId="2" applyNumberFormat="1" applyFont="1" applyFill="1" applyAlignment="1">
      <alignment vertical="center"/>
    </xf>
    <xf numFmtId="174" fontId="87" fillId="0" borderId="0" xfId="0" applyFont="1" applyFill="1" applyAlignment="1">
      <alignment horizontal="left" vertical="center" indent="3"/>
    </xf>
    <xf numFmtId="174" fontId="57" fillId="0" borderId="0" xfId="0" applyFont="1" applyFill="1" applyAlignment="1">
      <alignment horizontal="left" vertical="center"/>
    </xf>
    <xf numFmtId="49" fontId="83" fillId="0" borderId="0" xfId="0" applyNumberFormat="1" applyFont="1" applyFill="1" applyAlignment="1">
      <alignment horizontal="center" vertical="center"/>
    </xf>
    <xf numFmtId="174" fontId="83" fillId="0" borderId="0" xfId="0" applyFont="1" applyFill="1" applyAlignment="1">
      <alignment vertical="center"/>
    </xf>
    <xf numFmtId="3" fontId="83" fillId="0" borderId="0" xfId="0" applyNumberFormat="1" applyFont="1" applyFill="1" applyAlignment="1">
      <alignment vertical="center"/>
    </xf>
    <xf numFmtId="174" fontId="83" fillId="56" borderId="0" xfId="0" applyFont="1" applyFill="1" applyBorder="1" applyAlignment="1">
      <alignment horizontal="center" vertical="center"/>
    </xf>
    <xf numFmtId="49" fontId="83" fillId="56" borderId="0" xfId="0" applyNumberFormat="1" applyFont="1" applyFill="1" applyBorder="1" applyAlignment="1">
      <alignment horizontal="center" vertical="center"/>
    </xf>
    <xf numFmtId="174" fontId="83" fillId="56" borderId="0" xfId="0" applyFont="1" applyFill="1" applyBorder="1" applyAlignment="1">
      <alignment vertical="center"/>
    </xf>
    <xf numFmtId="174" fontId="83" fillId="56" borderId="0" xfId="0" applyFont="1" applyFill="1" applyBorder="1" applyAlignment="1">
      <alignment horizontal="right" vertical="center"/>
    </xf>
    <xf numFmtId="1" fontId="57" fillId="56" borderId="0" xfId="0" applyNumberFormat="1" applyFont="1" applyFill="1" applyBorder="1" applyAlignment="1">
      <alignment horizontal="right" vertical="center"/>
    </xf>
    <xf numFmtId="174" fontId="88" fillId="0" borderId="0" xfId="0" applyFont="1" applyFill="1" applyAlignment="1">
      <alignment vertical="center"/>
    </xf>
    <xf numFmtId="174" fontId="57" fillId="0" borderId="26" xfId="0" applyFont="1" applyFill="1" applyBorder="1" applyAlignment="1">
      <alignment horizontal="left" vertical="center"/>
    </xf>
    <xf numFmtId="49" fontId="57" fillId="0" borderId="26" xfId="0" applyNumberFormat="1" applyFont="1" applyFill="1" applyBorder="1" applyAlignment="1">
      <alignment horizontal="center" vertical="center"/>
    </xf>
    <xf numFmtId="174" fontId="57" fillId="0" borderId="26" xfId="0" applyFont="1" applyFill="1" applyBorder="1" applyAlignment="1">
      <alignment vertical="center"/>
    </xf>
    <xf numFmtId="174" fontId="57" fillId="0" borderId="26" xfId="0" applyFont="1" applyFill="1" applyBorder="1" applyAlignment="1">
      <alignment vertical="top"/>
    </xf>
    <xf numFmtId="3" fontId="57" fillId="0" borderId="26" xfId="2" applyNumberFormat="1" applyFont="1" applyFill="1" applyBorder="1" applyAlignment="1">
      <alignment horizontal="right" vertical="center"/>
    </xf>
    <xf numFmtId="174" fontId="57" fillId="0" borderId="28" xfId="0" applyFont="1" applyFill="1" applyBorder="1" applyAlignment="1">
      <alignment horizontal="left" vertical="center"/>
    </xf>
    <xf numFmtId="49" fontId="57" fillId="0" borderId="28" xfId="0" applyNumberFormat="1" applyFont="1" applyFill="1" applyBorder="1" applyAlignment="1">
      <alignment horizontal="center" vertical="center"/>
    </xf>
    <xf numFmtId="174" fontId="57" fillId="0" borderId="28" xfId="0" applyFont="1" applyFill="1" applyBorder="1" applyAlignment="1">
      <alignment vertical="center"/>
    </xf>
    <xf numFmtId="174" fontId="57" fillId="0" borderId="28" xfId="0" applyFont="1" applyFill="1" applyBorder="1" applyAlignment="1">
      <alignment vertical="top"/>
    </xf>
    <xf numFmtId="3" fontId="57" fillId="0" borderId="28" xfId="2" applyNumberFormat="1" applyFont="1" applyFill="1" applyBorder="1" applyAlignment="1">
      <alignment horizontal="right" vertical="center"/>
    </xf>
    <xf numFmtId="49" fontId="57" fillId="0" borderId="0" xfId="0" applyNumberFormat="1" applyFont="1" applyFill="1" applyBorder="1" applyAlignment="1">
      <alignment horizontal="center" vertical="center"/>
    </xf>
    <xf numFmtId="174" fontId="57" fillId="0" borderId="0" xfId="0" applyFont="1" applyFill="1" applyBorder="1" applyAlignment="1">
      <alignment vertical="center"/>
    </xf>
    <xf numFmtId="174" fontId="57" fillId="0" borderId="0" xfId="0" applyFont="1" applyFill="1" applyBorder="1" applyAlignment="1">
      <alignment vertical="top"/>
    </xf>
    <xf numFmtId="3" fontId="57" fillId="0" borderId="0" xfId="2" applyNumberFormat="1" applyFont="1" applyFill="1" applyBorder="1" applyAlignment="1">
      <alignment horizontal="right" vertical="center"/>
    </xf>
    <xf numFmtId="49" fontId="57" fillId="57" borderId="0" xfId="0" applyNumberFormat="1" applyFont="1" applyFill="1" applyBorder="1" applyAlignment="1">
      <alignment horizontal="center" vertical="center"/>
    </xf>
    <xf numFmtId="174" fontId="57" fillId="57" borderId="0" xfId="0" applyFont="1" applyFill="1" applyBorder="1" applyAlignment="1">
      <alignment vertical="top"/>
    </xf>
    <xf numFmtId="3" fontId="57" fillId="57" borderId="0" xfId="2" applyNumberFormat="1" applyFont="1" applyFill="1" applyBorder="1" applyAlignment="1">
      <alignment horizontal="right" vertical="center"/>
    </xf>
    <xf numFmtId="3" fontId="57" fillId="57" borderId="0" xfId="2" applyNumberFormat="1" applyFont="1" applyFill="1" applyAlignment="1">
      <alignment horizontal="right" vertical="center"/>
    </xf>
    <xf numFmtId="174" fontId="57" fillId="0" borderId="0" xfId="0" applyFont="1" applyFill="1" applyAlignment="1"/>
    <xf numFmtId="49" fontId="83" fillId="0" borderId="0" xfId="0" applyNumberFormat="1" applyFont="1" applyFill="1" applyBorder="1" applyAlignment="1">
      <alignment horizontal="center" vertical="center"/>
    </xf>
    <xf numFmtId="3" fontId="83" fillId="0" borderId="0" xfId="2" applyNumberFormat="1" applyFont="1" applyFill="1" applyBorder="1" applyAlignment="1">
      <alignment horizontal="right" vertical="center"/>
    </xf>
    <xf numFmtId="3" fontId="83" fillId="0" borderId="0" xfId="2" applyNumberFormat="1" applyFont="1" applyFill="1" applyAlignment="1">
      <alignment horizontal="right" vertical="center"/>
    </xf>
    <xf numFmtId="174" fontId="84" fillId="0" borderId="0" xfId="0" applyFont="1" applyFill="1" applyBorder="1" applyAlignment="1">
      <alignment horizontal="left" vertical="top" wrapText="1"/>
    </xf>
    <xf numFmtId="49" fontId="83" fillId="0" borderId="0" xfId="0" applyNumberFormat="1" applyFont="1" applyFill="1" applyBorder="1" applyAlignment="1">
      <alignment horizontal="left" vertical="top"/>
    </xf>
    <xf numFmtId="174" fontId="83" fillId="0" borderId="0" xfId="0" applyFont="1" applyFill="1" applyBorder="1" applyAlignment="1">
      <alignment vertical="top"/>
    </xf>
    <xf numFmtId="49" fontId="57" fillId="0" borderId="0" xfId="0" applyNumberFormat="1" applyFont="1" applyFill="1" applyBorder="1" applyAlignment="1">
      <alignment horizontal="left" vertical="top"/>
    </xf>
    <xf numFmtId="49" fontId="83" fillId="0" borderId="0" xfId="0" applyNumberFormat="1" applyFont="1" applyFill="1" applyBorder="1" applyAlignment="1">
      <alignment horizontal="left" vertical="center"/>
    </xf>
    <xf numFmtId="174" fontId="86" fillId="0" borderId="0" xfId="0" applyFont="1" applyFill="1" applyAlignment="1">
      <alignment horizontal="left" vertical="center"/>
    </xf>
    <xf numFmtId="174" fontId="83" fillId="0" borderId="0" xfId="0" applyFont="1" applyFill="1" applyAlignment="1">
      <alignment horizontal="left" vertical="center"/>
    </xf>
    <xf numFmtId="49" fontId="57" fillId="0" borderId="0" xfId="0" applyNumberFormat="1" applyFont="1" applyFill="1" applyAlignment="1">
      <alignment vertical="top"/>
    </xf>
    <xf numFmtId="174" fontId="83" fillId="0" borderId="0" xfId="0" applyFont="1" applyFill="1" applyBorder="1" applyAlignment="1">
      <alignment horizontal="left" vertical="center"/>
    </xf>
    <xf numFmtId="49" fontId="83" fillId="0" borderId="0" xfId="0" applyNumberFormat="1" applyFont="1" applyFill="1" applyBorder="1" applyAlignment="1">
      <alignment horizontal="center" vertical="top"/>
    </xf>
    <xf numFmtId="174" fontId="83" fillId="0" borderId="0" xfId="0" applyFont="1" applyFill="1" applyBorder="1" applyAlignment="1">
      <alignment horizontal="center" vertical="top"/>
    </xf>
    <xf numFmtId="3" fontId="57" fillId="0" borderId="0" xfId="2" applyNumberFormat="1" applyFont="1" applyFill="1" applyAlignment="1">
      <alignment horizontal="right" vertical="center"/>
    </xf>
    <xf numFmtId="49" fontId="84" fillId="0" borderId="0" xfId="0" applyNumberFormat="1" applyFont="1" applyFill="1" applyBorder="1" applyAlignment="1">
      <alignment horizontal="left" vertical="top"/>
    </xf>
    <xf numFmtId="49" fontId="57" fillId="0" borderId="0" xfId="0" applyNumberFormat="1" applyFont="1" applyFill="1" applyBorder="1" applyAlignment="1">
      <alignment vertical="top"/>
    </xf>
    <xf numFmtId="49" fontId="84" fillId="0" borderId="0" xfId="0" applyNumberFormat="1" applyFont="1" applyFill="1" applyBorder="1" applyAlignment="1">
      <alignment vertical="top"/>
    </xf>
    <xf numFmtId="174" fontId="83" fillId="0" borderId="0" xfId="0" applyFont="1" applyFill="1" applyBorder="1" applyAlignment="1">
      <alignment vertical="center"/>
    </xf>
    <xf numFmtId="49" fontId="83" fillId="0" borderId="0" xfId="0" quotePrefix="1" applyNumberFormat="1" applyFont="1" applyFill="1" applyBorder="1" applyAlignment="1">
      <alignment horizontal="left" vertical="center"/>
    </xf>
    <xf numFmtId="174" fontId="83" fillId="0" borderId="0" xfId="0" applyFont="1" applyFill="1" applyBorder="1" applyAlignment="1"/>
    <xf numFmtId="174" fontId="83" fillId="0" borderId="0" xfId="0" applyFont="1" applyFill="1" applyAlignment="1"/>
    <xf numFmtId="174" fontId="83" fillId="0" borderId="0" xfId="0" applyFont="1" applyFill="1" applyBorder="1" applyAlignment="1">
      <alignment horizontal="left" vertical="top"/>
    </xf>
    <xf numFmtId="49" fontId="83" fillId="0" borderId="0" xfId="0" applyNumberFormat="1" applyFont="1" applyFill="1" applyBorder="1" applyAlignment="1">
      <alignment horizontal="center"/>
    </xf>
    <xf numFmtId="174" fontId="83" fillId="0" borderId="0" xfId="0" applyFont="1" applyFill="1" applyAlignment="1">
      <alignment horizontal="left" vertical="top"/>
    </xf>
    <xf numFmtId="174" fontId="84" fillId="0" borderId="0" xfId="0" applyFont="1" applyFill="1" applyBorder="1" applyAlignment="1">
      <alignment vertical="top" wrapText="1"/>
    </xf>
    <xf numFmtId="174" fontId="83" fillId="0" borderId="0" xfId="0" applyFont="1" applyFill="1" applyBorder="1" applyAlignment="1">
      <alignment horizontal="left" vertical="top" wrapText="1"/>
    </xf>
    <xf numFmtId="3" fontId="83" fillId="0" borderId="0" xfId="2" applyNumberFormat="1" applyFont="1" applyFill="1" applyBorder="1" applyAlignment="1">
      <alignment horizontal="right" vertical="top"/>
    </xf>
    <xf numFmtId="3" fontId="83" fillId="0" borderId="0" xfId="2" applyNumberFormat="1" applyFont="1" applyFill="1" applyAlignment="1">
      <alignment horizontal="right" vertical="top"/>
    </xf>
    <xf numFmtId="174" fontId="83" fillId="0" borderId="0" xfId="0" applyFont="1" applyFill="1" applyBorder="1" applyAlignment="1">
      <alignment horizontal="center" vertical="center"/>
    </xf>
    <xf numFmtId="3" fontId="83" fillId="0" borderId="0" xfId="0" applyNumberFormat="1" applyFont="1" applyFill="1" applyBorder="1" applyAlignment="1">
      <alignment vertical="center"/>
    </xf>
    <xf numFmtId="167" fontId="83" fillId="0" borderId="0" xfId="2" applyNumberFormat="1" applyFont="1" applyFill="1" applyBorder="1" applyAlignment="1">
      <alignment vertical="center"/>
    </xf>
    <xf numFmtId="174" fontId="83" fillId="0" borderId="0" xfId="0" applyFont="1" applyFill="1" applyAlignment="1">
      <alignment horizontal="center" vertical="center"/>
    </xf>
    <xf numFmtId="167" fontId="83" fillId="0" borderId="0" xfId="2" applyNumberFormat="1" applyFont="1" applyFill="1" applyAlignment="1">
      <alignment vertical="center"/>
    </xf>
    <xf numFmtId="174" fontId="89" fillId="0" borderId="0" xfId="0" applyFont="1" applyFill="1" applyAlignment="1">
      <alignment vertical="center"/>
    </xf>
    <xf numFmtId="3" fontId="89" fillId="0" borderId="0" xfId="0" applyNumberFormat="1" applyFont="1" applyFill="1" applyAlignment="1">
      <alignment vertical="center"/>
    </xf>
    <xf numFmtId="167" fontId="90" fillId="0" borderId="0" xfId="2" applyNumberFormat="1" applyFont="1" applyFill="1" applyAlignment="1">
      <alignment vertical="center"/>
    </xf>
    <xf numFmtId="174" fontId="89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174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74" fontId="5" fillId="56" borderId="0" xfId="0" applyFont="1" applyFill="1" applyBorder="1" applyAlignment="1">
      <alignment horizontal="center" vertical="center"/>
    </xf>
    <xf numFmtId="49" fontId="5" fillId="56" borderId="0" xfId="0" applyNumberFormat="1" applyFont="1" applyFill="1" applyBorder="1" applyAlignment="1">
      <alignment horizontal="center" vertical="center"/>
    </xf>
    <xf numFmtId="174" fontId="5" fillId="56" borderId="0" xfId="0" applyFont="1" applyFill="1" applyBorder="1" applyAlignment="1">
      <alignment vertical="center"/>
    </xf>
    <xf numFmtId="174" fontId="5" fillId="56" borderId="0" xfId="0" applyFont="1" applyFill="1" applyBorder="1" applyAlignment="1">
      <alignment horizontal="right" vertical="center"/>
    </xf>
    <xf numFmtId="174" fontId="5" fillId="58" borderId="0" xfId="0" applyFont="1" applyFill="1" applyAlignment="1">
      <alignment vertical="center"/>
    </xf>
    <xf numFmtId="174" fontId="89" fillId="0" borderId="26" xfId="0" applyFont="1" applyFill="1" applyBorder="1" applyAlignment="1">
      <alignment vertical="top"/>
    </xf>
    <xf numFmtId="3" fontId="93" fillId="0" borderId="26" xfId="2" applyNumberFormat="1" applyFont="1" applyFill="1" applyBorder="1" applyAlignment="1">
      <alignment horizontal="right" vertical="center"/>
    </xf>
    <xf numFmtId="174" fontId="57" fillId="0" borderId="27" xfId="0" applyFont="1" applyFill="1" applyBorder="1" applyAlignment="1">
      <alignment horizontal="left" vertical="center"/>
    </xf>
    <xf numFmtId="49" fontId="57" fillId="0" borderId="27" xfId="0" applyNumberFormat="1" applyFont="1" applyFill="1" applyBorder="1" applyAlignment="1">
      <alignment horizontal="center" vertical="center"/>
    </xf>
    <xf numFmtId="174" fontId="57" fillId="0" borderId="27" xfId="0" applyFont="1" applyFill="1" applyBorder="1" applyAlignment="1">
      <alignment vertical="center"/>
    </xf>
    <xf numFmtId="174" fontId="89" fillId="0" borderId="27" xfId="0" applyFont="1" applyFill="1" applyBorder="1" applyAlignment="1">
      <alignment vertical="top"/>
    </xf>
    <xf numFmtId="174" fontId="89" fillId="0" borderId="0" xfId="0" applyFont="1" applyFill="1" applyBorder="1" applyAlignment="1">
      <alignment vertical="top"/>
    </xf>
    <xf numFmtId="174" fontId="89" fillId="57" borderId="0" xfId="0" applyFont="1" applyFill="1" applyBorder="1" applyAlignment="1"/>
    <xf numFmtId="174" fontId="89" fillId="58" borderId="0" xfId="0" applyFont="1" applyFill="1" applyAlignment="1"/>
    <xf numFmtId="49" fontId="57" fillId="57" borderId="0" xfId="0" applyNumberFormat="1" applyFont="1" applyFill="1" applyBorder="1" applyAlignment="1">
      <alignment horizontal="left" vertical="center"/>
    </xf>
    <xf numFmtId="174" fontId="89" fillId="57" borderId="0" xfId="0" applyFont="1" applyFill="1" applyBorder="1" applyAlignment="1">
      <alignment vertical="top"/>
    </xf>
    <xf numFmtId="174" fontId="89" fillId="58" borderId="0" xfId="0" applyFont="1" applyFill="1" applyAlignment="1">
      <alignment vertical="center"/>
    </xf>
    <xf numFmtId="3" fontId="94" fillId="0" borderId="0" xfId="2" applyNumberFormat="1" applyFont="1" applyFill="1" applyBorder="1" applyAlignment="1">
      <alignment horizontal="right" vertical="center"/>
    </xf>
    <xf numFmtId="3" fontId="94" fillId="0" borderId="0" xfId="2" applyNumberFormat="1" applyFont="1" applyFill="1" applyAlignment="1">
      <alignment horizontal="right" vertical="center"/>
    </xf>
    <xf numFmtId="49" fontId="83" fillId="57" borderId="0" xfId="0" applyNumberFormat="1" applyFont="1" applyFill="1" applyBorder="1" applyAlignment="1">
      <alignment horizontal="left" vertical="center"/>
    </xf>
    <xf numFmtId="3" fontId="93" fillId="0" borderId="0" xfId="2" applyNumberFormat="1" applyFont="1" applyFill="1" applyBorder="1" applyAlignment="1">
      <alignment horizontal="right" vertical="center"/>
    </xf>
    <xf numFmtId="174" fontId="57" fillId="57" borderId="0" xfId="0" applyFont="1" applyFill="1" applyBorder="1" applyAlignment="1"/>
    <xf numFmtId="174" fontId="5" fillId="0" borderId="0" xfId="0" applyFont="1" applyFill="1" applyBorder="1" applyAlignment="1">
      <alignment vertical="top"/>
    </xf>
    <xf numFmtId="174" fontId="5" fillId="0" borderId="0" xfId="0" applyFont="1" applyFill="1" applyBorder="1" applyAlignment="1"/>
    <xf numFmtId="174" fontId="5" fillId="0" borderId="0" xfId="0" applyFont="1" applyFill="1" applyAlignment="1"/>
    <xf numFmtId="174" fontId="95" fillId="0" borderId="0" xfId="0" applyFont="1" applyFill="1" applyBorder="1" applyAlignment="1">
      <alignment vertical="top" wrapText="1"/>
    </xf>
    <xf numFmtId="174" fontId="83" fillId="57" borderId="0" xfId="0" applyFont="1" applyFill="1" applyBorder="1" applyAlignment="1"/>
    <xf numFmtId="174" fontId="5" fillId="57" borderId="0" xfId="0" applyFont="1" applyFill="1" applyBorder="1" applyAlignment="1"/>
    <xf numFmtId="174" fontId="5" fillId="58" borderId="0" xfId="0" applyFont="1" applyFill="1" applyAlignment="1"/>
    <xf numFmtId="3" fontId="94" fillId="0" borderId="0" xfId="2" applyNumberFormat="1" applyFont="1" applyFill="1" applyAlignment="1">
      <alignment horizontal="right" vertical="top"/>
    </xf>
    <xf numFmtId="174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4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167" fontId="5" fillId="0" borderId="0" xfId="2" applyNumberFormat="1" applyFont="1" applyFill="1" applyBorder="1" applyAlignment="1">
      <alignment vertical="center"/>
    </xf>
    <xf numFmtId="167" fontId="96" fillId="0" borderId="0" xfId="2" applyNumberFormat="1" applyFont="1" applyFill="1" applyBorder="1" applyAlignment="1">
      <alignment vertical="center"/>
    </xf>
    <xf numFmtId="1" fontId="83" fillId="0" borderId="0" xfId="0" applyNumberFormat="1" applyFont="1" applyFill="1" applyBorder="1" applyAlignment="1">
      <alignment vertical="center"/>
    </xf>
    <xf numFmtId="174" fontId="5" fillId="0" borderId="0" xfId="0" applyFont="1" applyFill="1" applyAlignment="1">
      <alignment horizontal="center" vertical="center"/>
    </xf>
    <xf numFmtId="167" fontId="5" fillId="0" borderId="0" xfId="2" applyNumberFormat="1" applyFont="1" applyFill="1" applyAlignment="1">
      <alignment vertical="center"/>
    </xf>
    <xf numFmtId="174" fontId="89" fillId="0" borderId="0" xfId="0" applyFont="1" applyFill="1" applyBorder="1" applyAlignment="1">
      <alignment vertical="center"/>
    </xf>
    <xf numFmtId="174" fontId="97" fillId="56" borderId="0" xfId="0" applyFont="1" applyFill="1" applyBorder="1" applyAlignment="1">
      <alignment horizontal="center" vertical="center"/>
    </xf>
    <xf numFmtId="49" fontId="97" fillId="56" borderId="0" xfId="0" applyNumberFormat="1" applyFont="1" applyFill="1" applyBorder="1" applyAlignment="1">
      <alignment horizontal="center" vertical="center"/>
    </xf>
    <xf numFmtId="174" fontId="97" fillId="56" borderId="0" xfId="0" applyFont="1" applyFill="1" applyBorder="1" applyAlignment="1">
      <alignment vertical="center"/>
    </xf>
    <xf numFmtId="174" fontId="97" fillId="56" borderId="0" xfId="0" applyFont="1" applyFill="1" applyBorder="1" applyAlignment="1">
      <alignment horizontal="right" vertical="center"/>
    </xf>
    <xf numFmtId="174" fontId="97" fillId="0" borderId="0" xfId="0" applyFont="1" applyFill="1" applyBorder="1" applyAlignment="1">
      <alignment vertical="center"/>
    </xf>
    <xf numFmtId="174" fontId="98" fillId="0" borderId="26" xfId="0" applyFont="1" applyFill="1" applyBorder="1" applyAlignment="1">
      <alignment horizontal="left" vertical="top"/>
    </xf>
    <xf numFmtId="49" fontId="98" fillId="0" borderId="26" xfId="0" applyNumberFormat="1" applyFont="1" applyFill="1" applyBorder="1" applyAlignment="1">
      <alignment horizontal="center" vertical="top"/>
    </xf>
    <xf numFmtId="174" fontId="98" fillId="0" borderId="26" xfId="0" applyFont="1" applyFill="1" applyBorder="1" applyAlignment="1">
      <alignment vertical="top"/>
    </xf>
    <xf numFmtId="167" fontId="99" fillId="0" borderId="26" xfId="0" applyNumberFormat="1" applyFont="1" applyFill="1" applyBorder="1" applyAlignment="1">
      <alignment vertical="top"/>
    </xf>
    <xf numFmtId="167" fontId="99" fillId="0" borderId="26" xfId="2" applyNumberFormat="1" applyFont="1" applyFill="1" applyBorder="1" applyAlignment="1">
      <alignment vertical="top"/>
    </xf>
    <xf numFmtId="174" fontId="89" fillId="0" borderId="0" xfId="0" applyFont="1" applyFill="1" applyBorder="1" applyAlignment="1"/>
    <xf numFmtId="165" fontId="69" fillId="0" borderId="0" xfId="2" applyFont="1" applyFill="1" applyAlignment="1">
      <alignment horizontal="right" vertical="center"/>
    </xf>
    <xf numFmtId="174" fontId="100" fillId="0" borderId="0" xfId="0" applyFont="1" applyFill="1"/>
    <xf numFmtId="174" fontId="8" fillId="0" borderId="0" xfId="0" applyFont="1" applyFill="1" applyBorder="1" applyAlignment="1">
      <alignment horizontal="right" vertical="center"/>
    </xf>
    <xf numFmtId="49" fontId="58" fillId="57" borderId="0" xfId="0" applyNumberFormat="1" applyFont="1" applyFill="1" applyBorder="1" applyAlignment="1">
      <alignment horizontal="left" vertical="center"/>
    </xf>
    <xf numFmtId="49" fontId="62" fillId="0" borderId="0" xfId="0" applyNumberFormat="1" applyFont="1" applyFill="1" applyBorder="1" applyAlignment="1">
      <alignment horizontal="left" vertical="top"/>
    </xf>
    <xf numFmtId="174" fontId="58" fillId="0" borderId="0" xfId="0" applyFont="1" applyFill="1" applyBorder="1" applyAlignment="1">
      <alignment horizontal="left" vertical="center"/>
    </xf>
    <xf numFmtId="174" fontId="8" fillId="0" borderId="0" xfId="0" applyFont="1" applyFill="1" applyBorder="1" applyAlignment="1">
      <alignment horizontal="left" vertical="center"/>
    </xf>
    <xf numFmtId="174" fontId="58" fillId="57" borderId="0" xfId="0" applyFont="1" applyFill="1" applyBorder="1" applyAlignment="1">
      <alignment vertical="center" wrapText="1"/>
    </xf>
    <xf numFmtId="174" fontId="58" fillId="0" borderId="0" xfId="0" applyFont="1" applyFill="1" applyBorder="1" applyAlignment="1">
      <alignment horizontal="left" vertical="center" wrapText="1"/>
    </xf>
    <xf numFmtId="174" fontId="62" fillId="0" borderId="0" xfId="0" applyFont="1" applyFill="1" applyBorder="1" applyAlignment="1">
      <alignment horizontal="left" vertical="top"/>
    </xf>
    <xf numFmtId="174" fontId="62" fillId="0" borderId="0" xfId="0" applyFont="1" applyFill="1" applyBorder="1" applyAlignment="1">
      <alignment vertical="top" wrapText="1"/>
    </xf>
    <xf numFmtId="174" fontId="62" fillId="0" borderId="0" xfId="0" applyFont="1" applyFill="1" applyBorder="1" applyAlignment="1">
      <alignment horizontal="left" vertical="center" wrapText="1"/>
    </xf>
    <xf numFmtId="174" fontId="58" fillId="0" borderId="0" xfId="0" applyFont="1" applyFill="1" applyAlignment="1">
      <alignment horizontal="left" vertical="center"/>
    </xf>
    <xf numFmtId="3" fontId="5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center" vertical="center"/>
    </xf>
    <xf numFmtId="174" fontId="58" fillId="0" borderId="0" xfId="0" applyFont="1" applyFill="1" applyBorder="1" applyAlignment="1">
      <alignment vertical="top" wrapText="1"/>
    </xf>
    <xf numFmtId="174" fontId="58" fillId="56" borderId="0" xfId="0" applyFont="1" applyFill="1" applyBorder="1" applyAlignment="1">
      <alignment horizontal="left" vertical="center" indent="1"/>
    </xf>
    <xf numFmtId="174" fontId="58" fillId="0" borderId="0" xfId="0" applyFont="1" applyFill="1" applyAlignment="1">
      <alignment horizontal="left" vertical="top" wrapText="1"/>
    </xf>
    <xf numFmtId="174" fontId="58" fillId="0" borderId="0" xfId="0" applyFont="1" applyFill="1" applyAlignment="1">
      <alignment horizontal="left" vertical="top"/>
    </xf>
    <xf numFmtId="174" fontId="58" fillId="0" borderId="0" xfId="0" applyFont="1" applyFill="1" applyBorder="1" applyAlignment="1">
      <alignment horizontal="left" vertical="top" wrapText="1"/>
    </xf>
    <xf numFmtId="3" fontId="58" fillId="0" borderId="27" xfId="2" applyNumberFormat="1" applyFont="1" applyFill="1" applyBorder="1" applyAlignment="1">
      <alignment horizontal="left" vertical="center"/>
    </xf>
    <xf numFmtId="174" fontId="62" fillId="0" borderId="0" xfId="0" applyFont="1" applyFill="1" applyBorder="1" applyAlignment="1">
      <alignment horizontal="left" vertical="center"/>
    </xf>
    <xf numFmtId="179" fontId="5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" fontId="58" fillId="56" borderId="0" xfId="0" applyNumberFormat="1" applyFont="1" applyFill="1" applyBorder="1" applyAlignment="1">
      <alignment horizontal="center" vertical="center"/>
    </xf>
    <xf numFmtId="174" fontId="58" fillId="0" borderId="0" xfId="0" applyFont="1" applyFill="1" applyBorder="1" applyAlignment="1">
      <alignment horizontal="left" vertical="center" indent="1"/>
    </xf>
    <xf numFmtId="174" fontId="58" fillId="0" borderId="0" xfId="0" applyFont="1" applyFill="1" applyBorder="1" applyAlignment="1">
      <alignment horizontal="center" vertical="top"/>
    </xf>
    <xf numFmtId="174" fontId="64" fillId="0" borderId="0" xfId="0" applyFont="1" applyFill="1" applyBorder="1" applyAlignment="1">
      <alignment horizontal="left" vertical="center" indent="1"/>
    </xf>
    <xf numFmtId="3" fontId="58" fillId="0" borderId="28" xfId="0" applyNumberFormat="1" applyFont="1" applyFill="1" applyBorder="1" applyAlignment="1">
      <alignment horizontal="right"/>
    </xf>
    <xf numFmtId="174" fontId="57" fillId="0" borderId="0" xfId="0" applyFont="1" applyFill="1" applyBorder="1" applyAlignment="1">
      <alignment horizontal="left" vertical="center"/>
    </xf>
    <xf numFmtId="174" fontId="57" fillId="0" borderId="0" xfId="0" applyFont="1" applyFill="1" applyAlignment="1">
      <alignment horizontal="left" vertical="top" wrapText="1"/>
    </xf>
    <xf numFmtId="174" fontId="84" fillId="0" borderId="0" xfId="0" applyFont="1" applyFill="1" applyBorder="1" applyAlignment="1">
      <alignment horizontal="left" vertical="top" wrapText="1"/>
    </xf>
    <xf numFmtId="174" fontId="57" fillId="57" borderId="0" xfId="0" applyFont="1" applyFill="1" applyBorder="1" applyAlignment="1">
      <alignment horizontal="left" vertical="center" wrapText="1"/>
    </xf>
    <xf numFmtId="1" fontId="83" fillId="0" borderId="0" xfId="0" applyNumberFormat="1" applyFont="1" applyFill="1" applyBorder="1" applyAlignment="1">
      <alignment horizontal="center" vertical="center"/>
    </xf>
    <xf numFmtId="174" fontId="84" fillId="0" borderId="0" xfId="0" applyFont="1" applyFill="1" applyAlignment="1">
      <alignment horizontal="left" vertical="top" wrapText="1"/>
    </xf>
    <xf numFmtId="174" fontId="57" fillId="0" borderId="0" xfId="0" applyFont="1" applyFill="1" applyBorder="1" applyAlignment="1">
      <alignment horizontal="left" vertical="top" wrapText="1"/>
    </xf>
    <xf numFmtId="174" fontId="84" fillId="0" borderId="0" xfId="0" applyFont="1" applyFill="1" applyBorder="1" applyAlignment="1">
      <alignment horizontal="left" vertical="center" wrapText="1"/>
    </xf>
    <xf numFmtId="174" fontId="57" fillId="0" borderId="0" xfId="0" applyFont="1" applyFill="1" applyBorder="1" applyAlignment="1">
      <alignment horizontal="left" vertical="center" wrapText="1"/>
    </xf>
    <xf numFmtId="174" fontId="57" fillId="0" borderId="0" xfId="0" applyFont="1" applyFill="1" applyBorder="1" applyAlignment="1">
      <alignment horizontal="left" wrapText="1"/>
    </xf>
    <xf numFmtId="174" fontId="57" fillId="0" borderId="0" xfId="0" applyFont="1" applyFill="1" applyAlignment="1">
      <alignment horizontal="left" vertical="center"/>
    </xf>
    <xf numFmtId="3" fontId="57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174" fontId="57" fillId="57" borderId="0" xfId="0" applyFont="1" applyFill="1" applyBorder="1" applyAlignment="1">
      <alignment vertical="center" wrapText="1"/>
    </xf>
    <xf numFmtId="174" fontId="58" fillId="0" borderId="27" xfId="0" applyFont="1" applyFill="1" applyBorder="1" applyAlignment="1">
      <alignment horizontal="left" vertical="center" indent="3"/>
    </xf>
  </cellXfs>
  <cellStyles count="6395">
    <cellStyle name="20% - Accent1 2" xfId="64" xr:uid="{00000000-0005-0000-0000-000000000000}"/>
    <cellStyle name="20% - Accent1 2 2" xfId="3358" xr:uid="{00000000-0005-0000-0000-000001000000}"/>
    <cellStyle name="20% - Accent1 2 2 2" xfId="5949" xr:uid="{00000000-0005-0000-0000-000002000000}"/>
    <cellStyle name="20% - Accent1 2 2 3" xfId="6086" xr:uid="{00000000-0005-0000-0000-000003000000}"/>
    <cellStyle name="20% - Accent1 2 3" xfId="3357" xr:uid="{00000000-0005-0000-0000-000004000000}"/>
    <cellStyle name="20% - Accent1 2 4" xfId="5948" xr:uid="{00000000-0005-0000-0000-000005000000}"/>
    <cellStyle name="20% - Accent1 2 5" xfId="6085" xr:uid="{00000000-0005-0000-0000-000006000000}"/>
    <cellStyle name="20% - Accent1 3" xfId="65" xr:uid="{00000000-0005-0000-0000-000007000000}"/>
    <cellStyle name="20% - Accent1 3 2" xfId="3360" xr:uid="{00000000-0005-0000-0000-000008000000}"/>
    <cellStyle name="20% - Accent1 3 2 2" xfId="5951" xr:uid="{00000000-0005-0000-0000-000009000000}"/>
    <cellStyle name="20% - Accent1 3 2 3" xfId="6088" xr:uid="{00000000-0005-0000-0000-00000A000000}"/>
    <cellStyle name="20% - Accent1 3 3" xfId="3359" xr:uid="{00000000-0005-0000-0000-00000B000000}"/>
    <cellStyle name="20% - Accent1 3 4" xfId="5950" xr:uid="{00000000-0005-0000-0000-00000C000000}"/>
    <cellStyle name="20% - Accent1 3 5" xfId="6087" xr:uid="{00000000-0005-0000-0000-00000D000000}"/>
    <cellStyle name="20% - Accent1 4" xfId="3333" xr:uid="{00000000-0005-0000-0000-00000E000000}"/>
    <cellStyle name="20% - Accent2 2" xfId="66" xr:uid="{00000000-0005-0000-0000-00000F000000}"/>
    <cellStyle name="20% - Accent2 2 2" xfId="3362" xr:uid="{00000000-0005-0000-0000-000010000000}"/>
    <cellStyle name="20% - Accent2 2 2 2" xfId="5953" xr:uid="{00000000-0005-0000-0000-000011000000}"/>
    <cellStyle name="20% - Accent2 2 2 3" xfId="6090" xr:uid="{00000000-0005-0000-0000-000012000000}"/>
    <cellStyle name="20% - Accent2 2 3" xfId="3361" xr:uid="{00000000-0005-0000-0000-000013000000}"/>
    <cellStyle name="20% - Accent2 2 4" xfId="5952" xr:uid="{00000000-0005-0000-0000-000014000000}"/>
    <cellStyle name="20% - Accent2 2 5" xfId="6089" xr:uid="{00000000-0005-0000-0000-000015000000}"/>
    <cellStyle name="20% - Accent2 3" xfId="67" xr:uid="{00000000-0005-0000-0000-000016000000}"/>
    <cellStyle name="20% - Accent2 3 2" xfId="3364" xr:uid="{00000000-0005-0000-0000-000017000000}"/>
    <cellStyle name="20% - Accent2 3 2 2" xfId="5955" xr:uid="{00000000-0005-0000-0000-000018000000}"/>
    <cellStyle name="20% - Accent2 3 2 3" xfId="6092" xr:uid="{00000000-0005-0000-0000-000019000000}"/>
    <cellStyle name="20% - Accent2 3 3" xfId="3363" xr:uid="{00000000-0005-0000-0000-00001A000000}"/>
    <cellStyle name="20% - Accent2 3 4" xfId="5954" xr:uid="{00000000-0005-0000-0000-00001B000000}"/>
    <cellStyle name="20% - Accent2 3 5" xfId="6091" xr:uid="{00000000-0005-0000-0000-00001C000000}"/>
    <cellStyle name="20% - Accent2 4" xfId="3337" xr:uid="{00000000-0005-0000-0000-00001D000000}"/>
    <cellStyle name="20% - Accent3 2" xfId="68" xr:uid="{00000000-0005-0000-0000-00001E000000}"/>
    <cellStyle name="20% - Accent3 2 2" xfId="3366" xr:uid="{00000000-0005-0000-0000-00001F000000}"/>
    <cellStyle name="20% - Accent3 2 2 2" xfId="5957" xr:uid="{00000000-0005-0000-0000-000020000000}"/>
    <cellStyle name="20% - Accent3 2 2 3" xfId="6094" xr:uid="{00000000-0005-0000-0000-000021000000}"/>
    <cellStyle name="20% - Accent3 2 3" xfId="3365" xr:uid="{00000000-0005-0000-0000-000022000000}"/>
    <cellStyle name="20% - Accent3 2 4" xfId="5956" xr:uid="{00000000-0005-0000-0000-000023000000}"/>
    <cellStyle name="20% - Accent3 2 5" xfId="6093" xr:uid="{00000000-0005-0000-0000-000024000000}"/>
    <cellStyle name="20% - Accent3 3" xfId="69" xr:uid="{00000000-0005-0000-0000-000025000000}"/>
    <cellStyle name="20% - Accent3 3 2" xfId="3368" xr:uid="{00000000-0005-0000-0000-000026000000}"/>
    <cellStyle name="20% - Accent3 3 2 2" xfId="5959" xr:uid="{00000000-0005-0000-0000-000027000000}"/>
    <cellStyle name="20% - Accent3 3 2 3" xfId="6096" xr:uid="{00000000-0005-0000-0000-000028000000}"/>
    <cellStyle name="20% - Accent3 3 3" xfId="3367" xr:uid="{00000000-0005-0000-0000-000029000000}"/>
    <cellStyle name="20% - Accent3 3 4" xfId="5958" xr:uid="{00000000-0005-0000-0000-00002A000000}"/>
    <cellStyle name="20% - Accent3 3 5" xfId="6095" xr:uid="{00000000-0005-0000-0000-00002B000000}"/>
    <cellStyle name="20% - Accent3 4" xfId="3341" xr:uid="{00000000-0005-0000-0000-00002C000000}"/>
    <cellStyle name="20% - Accent4 2" xfId="70" xr:uid="{00000000-0005-0000-0000-00002D000000}"/>
    <cellStyle name="20% - Accent4 2 2" xfId="3370" xr:uid="{00000000-0005-0000-0000-00002E000000}"/>
    <cellStyle name="20% - Accent4 2 2 2" xfId="5961" xr:uid="{00000000-0005-0000-0000-00002F000000}"/>
    <cellStyle name="20% - Accent4 2 2 3" xfId="6098" xr:uid="{00000000-0005-0000-0000-000030000000}"/>
    <cellStyle name="20% - Accent4 2 3" xfId="3369" xr:uid="{00000000-0005-0000-0000-000031000000}"/>
    <cellStyle name="20% - Accent4 2 4" xfId="5960" xr:uid="{00000000-0005-0000-0000-000032000000}"/>
    <cellStyle name="20% - Accent4 2 5" xfId="6097" xr:uid="{00000000-0005-0000-0000-000033000000}"/>
    <cellStyle name="20% - Accent4 3" xfId="71" xr:uid="{00000000-0005-0000-0000-000034000000}"/>
    <cellStyle name="20% - Accent4 3 2" xfId="3372" xr:uid="{00000000-0005-0000-0000-000035000000}"/>
    <cellStyle name="20% - Accent4 3 2 2" xfId="5963" xr:uid="{00000000-0005-0000-0000-000036000000}"/>
    <cellStyle name="20% - Accent4 3 2 3" xfId="6100" xr:uid="{00000000-0005-0000-0000-000037000000}"/>
    <cellStyle name="20% - Accent4 3 3" xfId="3371" xr:uid="{00000000-0005-0000-0000-000038000000}"/>
    <cellStyle name="20% - Accent4 3 4" xfId="5962" xr:uid="{00000000-0005-0000-0000-000039000000}"/>
    <cellStyle name="20% - Accent4 3 5" xfId="6099" xr:uid="{00000000-0005-0000-0000-00003A000000}"/>
    <cellStyle name="20% - Accent4 4" xfId="3345" xr:uid="{00000000-0005-0000-0000-00003B000000}"/>
    <cellStyle name="20% - Accent5 2" xfId="72" xr:uid="{00000000-0005-0000-0000-00003C000000}"/>
    <cellStyle name="20% - Accent5 2 2" xfId="3374" xr:uid="{00000000-0005-0000-0000-00003D000000}"/>
    <cellStyle name="20% - Accent5 2 2 2" xfId="5965" xr:uid="{00000000-0005-0000-0000-00003E000000}"/>
    <cellStyle name="20% - Accent5 2 2 3" xfId="6102" xr:uid="{00000000-0005-0000-0000-00003F000000}"/>
    <cellStyle name="20% - Accent5 2 3" xfId="3373" xr:uid="{00000000-0005-0000-0000-000040000000}"/>
    <cellStyle name="20% - Accent5 2 4" xfId="5964" xr:uid="{00000000-0005-0000-0000-000041000000}"/>
    <cellStyle name="20% - Accent5 2 5" xfId="6101" xr:uid="{00000000-0005-0000-0000-000042000000}"/>
    <cellStyle name="20% - Accent5 3" xfId="73" xr:uid="{00000000-0005-0000-0000-000043000000}"/>
    <cellStyle name="20% - Accent5 3 2" xfId="3376" xr:uid="{00000000-0005-0000-0000-000044000000}"/>
    <cellStyle name="20% - Accent5 3 2 2" xfId="5967" xr:uid="{00000000-0005-0000-0000-000045000000}"/>
    <cellStyle name="20% - Accent5 3 2 3" xfId="6104" xr:uid="{00000000-0005-0000-0000-000046000000}"/>
    <cellStyle name="20% - Accent5 3 3" xfId="3375" xr:uid="{00000000-0005-0000-0000-000047000000}"/>
    <cellStyle name="20% - Accent5 3 4" xfId="5966" xr:uid="{00000000-0005-0000-0000-000048000000}"/>
    <cellStyle name="20% - Accent5 3 5" xfId="6103" xr:uid="{00000000-0005-0000-0000-000049000000}"/>
    <cellStyle name="20% - Accent5 4" xfId="3349" xr:uid="{00000000-0005-0000-0000-00004A000000}"/>
    <cellStyle name="20% - Accent6 2" xfId="74" xr:uid="{00000000-0005-0000-0000-00004B000000}"/>
    <cellStyle name="20% - Accent6 2 2" xfId="3378" xr:uid="{00000000-0005-0000-0000-00004C000000}"/>
    <cellStyle name="20% - Accent6 2 2 2" xfId="5969" xr:uid="{00000000-0005-0000-0000-00004D000000}"/>
    <cellStyle name="20% - Accent6 2 2 3" xfId="6106" xr:uid="{00000000-0005-0000-0000-00004E000000}"/>
    <cellStyle name="20% - Accent6 2 3" xfId="3377" xr:uid="{00000000-0005-0000-0000-00004F000000}"/>
    <cellStyle name="20% - Accent6 2 4" xfId="5968" xr:uid="{00000000-0005-0000-0000-000050000000}"/>
    <cellStyle name="20% - Accent6 2 5" xfId="6105" xr:uid="{00000000-0005-0000-0000-000051000000}"/>
    <cellStyle name="20% - Accent6 3" xfId="75" xr:uid="{00000000-0005-0000-0000-000052000000}"/>
    <cellStyle name="20% - Accent6 3 2" xfId="3380" xr:uid="{00000000-0005-0000-0000-000053000000}"/>
    <cellStyle name="20% - Accent6 3 2 2" xfId="5971" xr:uid="{00000000-0005-0000-0000-000054000000}"/>
    <cellStyle name="20% - Accent6 3 2 3" xfId="6108" xr:uid="{00000000-0005-0000-0000-000055000000}"/>
    <cellStyle name="20% - Accent6 3 3" xfId="3379" xr:uid="{00000000-0005-0000-0000-000056000000}"/>
    <cellStyle name="20% - Accent6 3 4" xfId="5970" xr:uid="{00000000-0005-0000-0000-000057000000}"/>
    <cellStyle name="20% - Accent6 3 5" xfId="6107" xr:uid="{00000000-0005-0000-0000-000058000000}"/>
    <cellStyle name="20% - Accent6 4" xfId="3353" xr:uid="{00000000-0005-0000-0000-000059000000}"/>
    <cellStyle name="2002 1" xfId="76" xr:uid="{00000000-0005-0000-0000-00005A000000}"/>
    <cellStyle name="2002 1 2" xfId="6222" xr:uid="{00000000-0005-0000-0000-00005B000000}"/>
    <cellStyle name="40% - Accent1 2" xfId="77" xr:uid="{00000000-0005-0000-0000-00005C000000}"/>
    <cellStyle name="40% - Accent1 2 2" xfId="3382" xr:uid="{00000000-0005-0000-0000-00005D000000}"/>
    <cellStyle name="40% - Accent1 2 2 2" xfId="5973" xr:uid="{00000000-0005-0000-0000-00005E000000}"/>
    <cellStyle name="40% - Accent1 2 2 3" xfId="6110" xr:uid="{00000000-0005-0000-0000-00005F000000}"/>
    <cellStyle name="40% - Accent1 2 3" xfId="3381" xr:uid="{00000000-0005-0000-0000-000060000000}"/>
    <cellStyle name="40% - Accent1 2 4" xfId="5972" xr:uid="{00000000-0005-0000-0000-000061000000}"/>
    <cellStyle name="40% - Accent1 2 5" xfId="6109" xr:uid="{00000000-0005-0000-0000-000062000000}"/>
    <cellStyle name="40% - Accent1 3" xfId="78" xr:uid="{00000000-0005-0000-0000-000063000000}"/>
    <cellStyle name="40% - Accent1 3 2" xfId="3384" xr:uid="{00000000-0005-0000-0000-000064000000}"/>
    <cellStyle name="40% - Accent1 3 2 2" xfId="5975" xr:uid="{00000000-0005-0000-0000-000065000000}"/>
    <cellStyle name="40% - Accent1 3 2 3" xfId="6112" xr:uid="{00000000-0005-0000-0000-000066000000}"/>
    <cellStyle name="40% - Accent1 3 3" xfId="3383" xr:uid="{00000000-0005-0000-0000-000067000000}"/>
    <cellStyle name="40% - Accent1 3 4" xfId="5974" xr:uid="{00000000-0005-0000-0000-000068000000}"/>
    <cellStyle name="40% - Accent1 3 5" xfId="6111" xr:uid="{00000000-0005-0000-0000-000069000000}"/>
    <cellStyle name="40% - Accent1 4" xfId="3334" xr:uid="{00000000-0005-0000-0000-00006A000000}"/>
    <cellStyle name="40% - Accent2 2" xfId="79" xr:uid="{00000000-0005-0000-0000-00006B000000}"/>
    <cellStyle name="40% - Accent2 2 2" xfId="3386" xr:uid="{00000000-0005-0000-0000-00006C000000}"/>
    <cellStyle name="40% - Accent2 2 2 2" xfId="5977" xr:uid="{00000000-0005-0000-0000-00006D000000}"/>
    <cellStyle name="40% - Accent2 2 2 3" xfId="6114" xr:uid="{00000000-0005-0000-0000-00006E000000}"/>
    <cellStyle name="40% - Accent2 2 3" xfId="3385" xr:uid="{00000000-0005-0000-0000-00006F000000}"/>
    <cellStyle name="40% - Accent2 2 4" xfId="5976" xr:uid="{00000000-0005-0000-0000-000070000000}"/>
    <cellStyle name="40% - Accent2 2 5" xfId="6113" xr:uid="{00000000-0005-0000-0000-000071000000}"/>
    <cellStyle name="40% - Accent2 3" xfId="80" xr:uid="{00000000-0005-0000-0000-000072000000}"/>
    <cellStyle name="40% - Accent2 3 2" xfId="3388" xr:uid="{00000000-0005-0000-0000-000073000000}"/>
    <cellStyle name="40% - Accent2 3 2 2" xfId="5979" xr:uid="{00000000-0005-0000-0000-000074000000}"/>
    <cellStyle name="40% - Accent2 3 2 3" xfId="6116" xr:uid="{00000000-0005-0000-0000-000075000000}"/>
    <cellStyle name="40% - Accent2 3 3" xfId="3387" xr:uid="{00000000-0005-0000-0000-000076000000}"/>
    <cellStyle name="40% - Accent2 3 4" xfId="5978" xr:uid="{00000000-0005-0000-0000-000077000000}"/>
    <cellStyle name="40% - Accent2 3 5" xfId="6115" xr:uid="{00000000-0005-0000-0000-000078000000}"/>
    <cellStyle name="40% - Accent2 4" xfId="3338" xr:uid="{00000000-0005-0000-0000-000079000000}"/>
    <cellStyle name="40% - Accent3 2" xfId="81" xr:uid="{00000000-0005-0000-0000-00007A000000}"/>
    <cellStyle name="40% - Accent3 2 2" xfId="3390" xr:uid="{00000000-0005-0000-0000-00007B000000}"/>
    <cellStyle name="40% - Accent3 2 2 2" xfId="5981" xr:uid="{00000000-0005-0000-0000-00007C000000}"/>
    <cellStyle name="40% - Accent3 2 2 3" xfId="6118" xr:uid="{00000000-0005-0000-0000-00007D000000}"/>
    <cellStyle name="40% - Accent3 2 3" xfId="3389" xr:uid="{00000000-0005-0000-0000-00007E000000}"/>
    <cellStyle name="40% - Accent3 2 4" xfId="5980" xr:uid="{00000000-0005-0000-0000-00007F000000}"/>
    <cellStyle name="40% - Accent3 2 5" xfId="6117" xr:uid="{00000000-0005-0000-0000-000080000000}"/>
    <cellStyle name="40% - Accent3 3" xfId="82" xr:uid="{00000000-0005-0000-0000-000081000000}"/>
    <cellStyle name="40% - Accent3 3 2" xfId="3392" xr:uid="{00000000-0005-0000-0000-000082000000}"/>
    <cellStyle name="40% - Accent3 3 2 2" xfId="5983" xr:uid="{00000000-0005-0000-0000-000083000000}"/>
    <cellStyle name="40% - Accent3 3 2 3" xfId="6120" xr:uid="{00000000-0005-0000-0000-000084000000}"/>
    <cellStyle name="40% - Accent3 3 3" xfId="3391" xr:uid="{00000000-0005-0000-0000-000085000000}"/>
    <cellStyle name="40% - Accent3 3 4" xfId="5982" xr:uid="{00000000-0005-0000-0000-000086000000}"/>
    <cellStyle name="40% - Accent3 3 5" xfId="6119" xr:uid="{00000000-0005-0000-0000-000087000000}"/>
    <cellStyle name="40% - Accent3 4" xfId="3342" xr:uid="{00000000-0005-0000-0000-000088000000}"/>
    <cellStyle name="40% - Accent4 2" xfId="83" xr:uid="{00000000-0005-0000-0000-000089000000}"/>
    <cellStyle name="40% - Accent4 2 2" xfId="3394" xr:uid="{00000000-0005-0000-0000-00008A000000}"/>
    <cellStyle name="40% - Accent4 2 2 2" xfId="5985" xr:uid="{00000000-0005-0000-0000-00008B000000}"/>
    <cellStyle name="40% - Accent4 2 2 3" xfId="6122" xr:uid="{00000000-0005-0000-0000-00008C000000}"/>
    <cellStyle name="40% - Accent4 2 3" xfId="3393" xr:uid="{00000000-0005-0000-0000-00008D000000}"/>
    <cellStyle name="40% - Accent4 2 4" xfId="5984" xr:uid="{00000000-0005-0000-0000-00008E000000}"/>
    <cellStyle name="40% - Accent4 2 5" xfId="6121" xr:uid="{00000000-0005-0000-0000-00008F000000}"/>
    <cellStyle name="40% - Accent4 3" xfId="84" xr:uid="{00000000-0005-0000-0000-000090000000}"/>
    <cellStyle name="40% - Accent4 3 2" xfId="3396" xr:uid="{00000000-0005-0000-0000-000091000000}"/>
    <cellStyle name="40% - Accent4 3 2 2" xfId="5987" xr:uid="{00000000-0005-0000-0000-000092000000}"/>
    <cellStyle name="40% - Accent4 3 2 3" xfId="6124" xr:uid="{00000000-0005-0000-0000-000093000000}"/>
    <cellStyle name="40% - Accent4 3 3" xfId="3395" xr:uid="{00000000-0005-0000-0000-000094000000}"/>
    <cellStyle name="40% - Accent4 3 4" xfId="5986" xr:uid="{00000000-0005-0000-0000-000095000000}"/>
    <cellStyle name="40% - Accent4 3 5" xfId="6123" xr:uid="{00000000-0005-0000-0000-000096000000}"/>
    <cellStyle name="40% - Accent4 4" xfId="3346" xr:uid="{00000000-0005-0000-0000-000097000000}"/>
    <cellStyle name="40% - Accent5 2" xfId="85" xr:uid="{00000000-0005-0000-0000-000098000000}"/>
    <cellStyle name="40% - Accent5 2 2" xfId="3398" xr:uid="{00000000-0005-0000-0000-000099000000}"/>
    <cellStyle name="40% - Accent5 2 2 2" xfId="5989" xr:uid="{00000000-0005-0000-0000-00009A000000}"/>
    <cellStyle name="40% - Accent5 2 2 3" xfId="6126" xr:uid="{00000000-0005-0000-0000-00009B000000}"/>
    <cellStyle name="40% - Accent5 2 3" xfId="3397" xr:uid="{00000000-0005-0000-0000-00009C000000}"/>
    <cellStyle name="40% - Accent5 2 4" xfId="5988" xr:uid="{00000000-0005-0000-0000-00009D000000}"/>
    <cellStyle name="40% - Accent5 2 5" xfId="6125" xr:uid="{00000000-0005-0000-0000-00009E000000}"/>
    <cellStyle name="40% - Accent5 3" xfId="86" xr:uid="{00000000-0005-0000-0000-00009F000000}"/>
    <cellStyle name="40% - Accent5 3 2" xfId="3400" xr:uid="{00000000-0005-0000-0000-0000A0000000}"/>
    <cellStyle name="40% - Accent5 3 2 2" xfId="5991" xr:uid="{00000000-0005-0000-0000-0000A1000000}"/>
    <cellStyle name="40% - Accent5 3 2 3" xfId="6128" xr:uid="{00000000-0005-0000-0000-0000A2000000}"/>
    <cellStyle name="40% - Accent5 3 3" xfId="3399" xr:uid="{00000000-0005-0000-0000-0000A3000000}"/>
    <cellStyle name="40% - Accent5 3 4" xfId="5990" xr:uid="{00000000-0005-0000-0000-0000A4000000}"/>
    <cellStyle name="40% - Accent5 3 5" xfId="6127" xr:uid="{00000000-0005-0000-0000-0000A5000000}"/>
    <cellStyle name="40% - Accent5 4" xfId="3350" xr:uid="{00000000-0005-0000-0000-0000A6000000}"/>
    <cellStyle name="40% - Accent6 2" xfId="87" xr:uid="{00000000-0005-0000-0000-0000A7000000}"/>
    <cellStyle name="40% - Accent6 2 2" xfId="3402" xr:uid="{00000000-0005-0000-0000-0000A8000000}"/>
    <cellStyle name="40% - Accent6 2 2 2" xfId="5993" xr:uid="{00000000-0005-0000-0000-0000A9000000}"/>
    <cellStyle name="40% - Accent6 2 2 3" xfId="6130" xr:uid="{00000000-0005-0000-0000-0000AA000000}"/>
    <cellStyle name="40% - Accent6 2 3" xfId="3401" xr:uid="{00000000-0005-0000-0000-0000AB000000}"/>
    <cellStyle name="40% - Accent6 2 4" xfId="5992" xr:uid="{00000000-0005-0000-0000-0000AC000000}"/>
    <cellStyle name="40% - Accent6 2 5" xfId="6129" xr:uid="{00000000-0005-0000-0000-0000AD000000}"/>
    <cellStyle name="40% - Accent6 3" xfId="88" xr:uid="{00000000-0005-0000-0000-0000AE000000}"/>
    <cellStyle name="40% - Accent6 3 2" xfId="3404" xr:uid="{00000000-0005-0000-0000-0000AF000000}"/>
    <cellStyle name="40% - Accent6 3 2 2" xfId="5995" xr:uid="{00000000-0005-0000-0000-0000B0000000}"/>
    <cellStyle name="40% - Accent6 3 2 3" xfId="6132" xr:uid="{00000000-0005-0000-0000-0000B1000000}"/>
    <cellStyle name="40% - Accent6 3 3" xfId="3403" xr:uid="{00000000-0005-0000-0000-0000B2000000}"/>
    <cellStyle name="40% - Accent6 3 4" xfId="5994" xr:uid="{00000000-0005-0000-0000-0000B3000000}"/>
    <cellStyle name="40% - Accent6 3 5" xfId="6131" xr:uid="{00000000-0005-0000-0000-0000B4000000}"/>
    <cellStyle name="40% - Accent6 4" xfId="3354" xr:uid="{00000000-0005-0000-0000-0000B5000000}"/>
    <cellStyle name="60% - Accent1 2" xfId="89" xr:uid="{00000000-0005-0000-0000-0000B6000000}"/>
    <cellStyle name="60% - Accent1 2 2" xfId="3405" xr:uid="{00000000-0005-0000-0000-0000B7000000}"/>
    <cellStyle name="60% - Accent1 2 3" xfId="5996" xr:uid="{00000000-0005-0000-0000-0000B8000000}"/>
    <cellStyle name="60% - Accent1 2 4" xfId="6133" xr:uid="{00000000-0005-0000-0000-0000B9000000}"/>
    <cellStyle name="60% - Accent1 3" xfId="3335" xr:uid="{00000000-0005-0000-0000-0000BA000000}"/>
    <cellStyle name="60% - Accent2 2" xfId="90" xr:uid="{00000000-0005-0000-0000-0000BB000000}"/>
    <cellStyle name="60% - Accent2 2 2" xfId="3406" xr:uid="{00000000-0005-0000-0000-0000BC000000}"/>
    <cellStyle name="60% - Accent2 2 3" xfId="5997" xr:uid="{00000000-0005-0000-0000-0000BD000000}"/>
    <cellStyle name="60% - Accent2 2 4" xfId="6134" xr:uid="{00000000-0005-0000-0000-0000BE000000}"/>
    <cellStyle name="60% - Accent2 3" xfId="3339" xr:uid="{00000000-0005-0000-0000-0000BF000000}"/>
    <cellStyle name="60% - Accent3 2" xfId="91" xr:uid="{00000000-0005-0000-0000-0000C0000000}"/>
    <cellStyle name="60% - Accent3 2 2" xfId="3407" xr:uid="{00000000-0005-0000-0000-0000C1000000}"/>
    <cellStyle name="60% - Accent3 2 3" xfId="5998" xr:uid="{00000000-0005-0000-0000-0000C2000000}"/>
    <cellStyle name="60% - Accent3 2 4" xfId="6135" xr:uid="{00000000-0005-0000-0000-0000C3000000}"/>
    <cellStyle name="60% - Accent3 3" xfId="3343" xr:uid="{00000000-0005-0000-0000-0000C4000000}"/>
    <cellStyle name="60% - Accent4 2" xfId="92" xr:uid="{00000000-0005-0000-0000-0000C5000000}"/>
    <cellStyle name="60% - Accent4 2 2" xfId="3408" xr:uid="{00000000-0005-0000-0000-0000C6000000}"/>
    <cellStyle name="60% - Accent4 2 3" xfId="5999" xr:uid="{00000000-0005-0000-0000-0000C7000000}"/>
    <cellStyle name="60% - Accent4 2 4" xfId="6136" xr:uid="{00000000-0005-0000-0000-0000C8000000}"/>
    <cellStyle name="60% - Accent4 3" xfId="3347" xr:uid="{00000000-0005-0000-0000-0000C9000000}"/>
    <cellStyle name="60% - Accent5 2" xfId="93" xr:uid="{00000000-0005-0000-0000-0000CA000000}"/>
    <cellStyle name="60% - Accent5 2 2" xfId="3409" xr:uid="{00000000-0005-0000-0000-0000CB000000}"/>
    <cellStyle name="60% - Accent5 2 3" xfId="6000" xr:uid="{00000000-0005-0000-0000-0000CC000000}"/>
    <cellStyle name="60% - Accent5 2 4" xfId="6137" xr:uid="{00000000-0005-0000-0000-0000CD000000}"/>
    <cellStyle name="60% - Accent5 3" xfId="3351" xr:uid="{00000000-0005-0000-0000-0000CE000000}"/>
    <cellStyle name="60% - Accent6 2" xfId="94" xr:uid="{00000000-0005-0000-0000-0000CF000000}"/>
    <cellStyle name="60% - Accent6 2 2" xfId="3410" xr:uid="{00000000-0005-0000-0000-0000D0000000}"/>
    <cellStyle name="60% - Accent6 2 3" xfId="6001" xr:uid="{00000000-0005-0000-0000-0000D1000000}"/>
    <cellStyle name="60% - Accent6 2 4" xfId="6138" xr:uid="{00000000-0005-0000-0000-0000D2000000}"/>
    <cellStyle name="60% - Accent6 3" xfId="3355" xr:uid="{00000000-0005-0000-0000-0000D3000000}"/>
    <cellStyle name="Accent1 2" xfId="95" xr:uid="{00000000-0005-0000-0000-0000D4000000}"/>
    <cellStyle name="Accent1 2 2" xfId="3411" xr:uid="{00000000-0005-0000-0000-0000D5000000}"/>
    <cellStyle name="Accent1 2 3" xfId="6002" xr:uid="{00000000-0005-0000-0000-0000D6000000}"/>
    <cellStyle name="Accent1 2 4" xfId="6139" xr:uid="{00000000-0005-0000-0000-0000D7000000}"/>
    <cellStyle name="Accent1 3" xfId="3332" xr:uid="{00000000-0005-0000-0000-0000D8000000}"/>
    <cellStyle name="Accent2 2" xfId="96" xr:uid="{00000000-0005-0000-0000-0000D9000000}"/>
    <cellStyle name="Accent2 2 2" xfId="3412" xr:uid="{00000000-0005-0000-0000-0000DA000000}"/>
    <cellStyle name="Accent2 2 3" xfId="6003" xr:uid="{00000000-0005-0000-0000-0000DB000000}"/>
    <cellStyle name="Accent2 2 4" xfId="6140" xr:uid="{00000000-0005-0000-0000-0000DC000000}"/>
    <cellStyle name="Accent2 3" xfId="3336" xr:uid="{00000000-0005-0000-0000-0000DD000000}"/>
    <cellStyle name="Accent3 2" xfId="97" xr:uid="{00000000-0005-0000-0000-0000DE000000}"/>
    <cellStyle name="Accent3 2 2" xfId="3413" xr:uid="{00000000-0005-0000-0000-0000DF000000}"/>
    <cellStyle name="Accent3 2 3" xfId="6004" xr:uid="{00000000-0005-0000-0000-0000E0000000}"/>
    <cellStyle name="Accent3 2 4" xfId="6141" xr:uid="{00000000-0005-0000-0000-0000E1000000}"/>
    <cellStyle name="Accent3 3" xfId="3340" xr:uid="{00000000-0005-0000-0000-0000E2000000}"/>
    <cellStyle name="Accent4 2" xfId="98" xr:uid="{00000000-0005-0000-0000-0000E3000000}"/>
    <cellStyle name="Accent4 2 2" xfId="3414" xr:uid="{00000000-0005-0000-0000-0000E4000000}"/>
    <cellStyle name="Accent4 2 3" xfId="6005" xr:uid="{00000000-0005-0000-0000-0000E5000000}"/>
    <cellStyle name="Accent4 2 4" xfId="6142" xr:uid="{00000000-0005-0000-0000-0000E6000000}"/>
    <cellStyle name="Accent4 3" xfId="3344" xr:uid="{00000000-0005-0000-0000-0000E7000000}"/>
    <cellStyle name="Accent5 2" xfId="99" xr:uid="{00000000-0005-0000-0000-0000E8000000}"/>
    <cellStyle name="Accent5 2 2" xfId="3415" xr:uid="{00000000-0005-0000-0000-0000E9000000}"/>
    <cellStyle name="Accent5 2 3" xfId="6006" xr:uid="{00000000-0005-0000-0000-0000EA000000}"/>
    <cellStyle name="Accent5 2 4" xfId="6143" xr:uid="{00000000-0005-0000-0000-0000EB000000}"/>
    <cellStyle name="Accent5 3" xfId="3348" xr:uid="{00000000-0005-0000-0000-0000EC000000}"/>
    <cellStyle name="Accent6 2" xfId="100" xr:uid="{00000000-0005-0000-0000-0000ED000000}"/>
    <cellStyle name="Accent6 2 2" xfId="3416" xr:uid="{00000000-0005-0000-0000-0000EE000000}"/>
    <cellStyle name="Accent6 2 3" xfId="6007" xr:uid="{00000000-0005-0000-0000-0000EF000000}"/>
    <cellStyle name="Accent6 2 4" xfId="6144" xr:uid="{00000000-0005-0000-0000-0000F0000000}"/>
    <cellStyle name="Accent6 3" xfId="3352" xr:uid="{00000000-0005-0000-0000-0000F1000000}"/>
    <cellStyle name="Bad 2" xfId="101" xr:uid="{00000000-0005-0000-0000-0000F2000000}"/>
    <cellStyle name="Bad 2 2" xfId="3417" xr:uid="{00000000-0005-0000-0000-0000F3000000}"/>
    <cellStyle name="Bad 2 3" xfId="6008" xr:uid="{00000000-0005-0000-0000-0000F4000000}"/>
    <cellStyle name="Bad 2 4" xfId="6145" xr:uid="{00000000-0005-0000-0000-0000F5000000}"/>
    <cellStyle name="Bad 3" xfId="3322" xr:uid="{00000000-0005-0000-0000-0000F6000000}"/>
    <cellStyle name="Body line" xfId="102" xr:uid="{00000000-0005-0000-0000-0000F7000000}"/>
    <cellStyle name="Body line 2" xfId="6223" xr:uid="{00000000-0005-0000-0000-0000F8000000}"/>
    <cellStyle name="Calculation 2" xfId="103" xr:uid="{00000000-0005-0000-0000-0000F9000000}"/>
    <cellStyle name="Calculation 2 2" xfId="104" xr:uid="{00000000-0005-0000-0000-0000FA000000}"/>
    <cellStyle name="Calculation 2 2 10" xfId="6147" xr:uid="{00000000-0005-0000-0000-0000FB000000}"/>
    <cellStyle name="Calculation 2 2 2" xfId="105" xr:uid="{00000000-0005-0000-0000-0000FC000000}"/>
    <cellStyle name="Calculation 2 2 2 2" xfId="106" xr:uid="{00000000-0005-0000-0000-0000FD000000}"/>
    <cellStyle name="Calculation 2 2 2 2 2" xfId="107" xr:uid="{00000000-0005-0000-0000-0000FE000000}"/>
    <cellStyle name="Calculation 2 2 2 2 2 2" xfId="4058" xr:uid="{00000000-0005-0000-0000-0000FF000000}"/>
    <cellStyle name="Calculation 2 2 2 2 2 3" xfId="4108" xr:uid="{00000000-0005-0000-0000-000000010000}"/>
    <cellStyle name="Calculation 2 2 2 2 3" xfId="108" xr:uid="{00000000-0005-0000-0000-000001010000}"/>
    <cellStyle name="Calculation 2 2 2 2 3 2" xfId="4059" xr:uid="{00000000-0005-0000-0000-000002010000}"/>
    <cellStyle name="Calculation 2 2 2 2 3 3" xfId="4107" xr:uid="{00000000-0005-0000-0000-000003010000}"/>
    <cellStyle name="Calculation 2 2 2 2 4" xfId="3885" xr:uid="{00000000-0005-0000-0000-000004010000}"/>
    <cellStyle name="Calculation 2 2 2 2 5" xfId="4118" xr:uid="{00000000-0005-0000-0000-000005010000}"/>
    <cellStyle name="Calculation 2 2 2 3" xfId="109" xr:uid="{00000000-0005-0000-0000-000006010000}"/>
    <cellStyle name="Calculation 2 2 2 3 2" xfId="4060" xr:uid="{00000000-0005-0000-0000-000007010000}"/>
    <cellStyle name="Calculation 2 2 2 3 3" xfId="4106" xr:uid="{00000000-0005-0000-0000-000008010000}"/>
    <cellStyle name="Calculation 2 2 2 4" xfId="110" xr:uid="{00000000-0005-0000-0000-000009010000}"/>
    <cellStyle name="Calculation 2 2 2 4 2" xfId="4061" xr:uid="{00000000-0005-0000-0000-00000A010000}"/>
    <cellStyle name="Calculation 2 2 2 4 3" xfId="4105" xr:uid="{00000000-0005-0000-0000-00000B010000}"/>
    <cellStyle name="Calculation 2 2 2 5" xfId="3773" xr:uid="{00000000-0005-0000-0000-00000C010000}"/>
    <cellStyle name="Calculation 2 2 3" xfId="111" xr:uid="{00000000-0005-0000-0000-00000D010000}"/>
    <cellStyle name="Calculation 2 2 3 2" xfId="112" xr:uid="{00000000-0005-0000-0000-00000E010000}"/>
    <cellStyle name="Calculation 2 2 3 2 2" xfId="113" xr:uid="{00000000-0005-0000-0000-00000F010000}"/>
    <cellStyle name="Calculation 2 2 3 2 2 2" xfId="4062" xr:uid="{00000000-0005-0000-0000-000010010000}"/>
    <cellStyle name="Calculation 2 2 3 2 2 3" xfId="3853" xr:uid="{00000000-0005-0000-0000-000011010000}"/>
    <cellStyle name="Calculation 2 2 3 2 3" xfId="114" xr:uid="{00000000-0005-0000-0000-000012010000}"/>
    <cellStyle name="Calculation 2 2 3 2 3 2" xfId="4063" xr:uid="{00000000-0005-0000-0000-000013010000}"/>
    <cellStyle name="Calculation 2 2 3 2 3 3" xfId="4104" xr:uid="{00000000-0005-0000-0000-000014010000}"/>
    <cellStyle name="Calculation 2 2 3 2 4" xfId="3860" xr:uid="{00000000-0005-0000-0000-000015010000}"/>
    <cellStyle name="Calculation 2 2 3 2 5" xfId="4133" xr:uid="{00000000-0005-0000-0000-000016010000}"/>
    <cellStyle name="Calculation 2 2 3 3" xfId="115" xr:uid="{00000000-0005-0000-0000-000017010000}"/>
    <cellStyle name="Calculation 2 2 3 3 2" xfId="4064" xr:uid="{00000000-0005-0000-0000-000018010000}"/>
    <cellStyle name="Calculation 2 2 3 3 3" xfId="4103" xr:uid="{00000000-0005-0000-0000-000019010000}"/>
    <cellStyle name="Calculation 2 2 3 4" xfId="116" xr:uid="{00000000-0005-0000-0000-00001A010000}"/>
    <cellStyle name="Calculation 2 2 3 4 2" xfId="4065" xr:uid="{00000000-0005-0000-0000-00001B010000}"/>
    <cellStyle name="Calculation 2 2 3 4 3" xfId="4102" xr:uid="{00000000-0005-0000-0000-00001C010000}"/>
    <cellStyle name="Calculation 2 2 3 5" xfId="3797" xr:uid="{00000000-0005-0000-0000-00001D010000}"/>
    <cellStyle name="Calculation 2 2 4" xfId="117" xr:uid="{00000000-0005-0000-0000-00001E010000}"/>
    <cellStyle name="Calculation 2 2 4 2" xfId="118" xr:uid="{00000000-0005-0000-0000-00001F010000}"/>
    <cellStyle name="Calculation 2 2 4 2 2" xfId="119" xr:uid="{00000000-0005-0000-0000-000020010000}"/>
    <cellStyle name="Calculation 2 2 4 2 2 2" xfId="4066" xr:uid="{00000000-0005-0000-0000-000021010000}"/>
    <cellStyle name="Calculation 2 2 4 2 2 3" xfId="4101" xr:uid="{00000000-0005-0000-0000-000022010000}"/>
    <cellStyle name="Calculation 2 2 4 2 3" xfId="120" xr:uid="{00000000-0005-0000-0000-000023010000}"/>
    <cellStyle name="Calculation 2 2 4 2 3 2" xfId="4067" xr:uid="{00000000-0005-0000-0000-000024010000}"/>
    <cellStyle name="Calculation 2 2 4 2 3 3" xfId="4100" xr:uid="{00000000-0005-0000-0000-000025010000}"/>
    <cellStyle name="Calculation 2 2 4 2 4" xfId="3903" xr:uid="{00000000-0005-0000-0000-000026010000}"/>
    <cellStyle name="Calculation 2 2 4 2 5" xfId="4114" xr:uid="{00000000-0005-0000-0000-000027010000}"/>
    <cellStyle name="Calculation 2 2 4 3" xfId="121" xr:uid="{00000000-0005-0000-0000-000028010000}"/>
    <cellStyle name="Calculation 2 2 4 3 2" xfId="4068" xr:uid="{00000000-0005-0000-0000-000029010000}"/>
    <cellStyle name="Calculation 2 2 4 3 3" xfId="4099" xr:uid="{00000000-0005-0000-0000-00002A010000}"/>
    <cellStyle name="Calculation 2 2 4 4" xfId="122" xr:uid="{00000000-0005-0000-0000-00002B010000}"/>
    <cellStyle name="Calculation 2 2 4 4 2" xfId="4069" xr:uid="{00000000-0005-0000-0000-00002C010000}"/>
    <cellStyle name="Calculation 2 2 4 4 3" xfId="4098" xr:uid="{00000000-0005-0000-0000-00002D010000}"/>
    <cellStyle name="Calculation 2 2 4 5" xfId="3755" xr:uid="{00000000-0005-0000-0000-00002E010000}"/>
    <cellStyle name="Calculation 2 2 5" xfId="123" xr:uid="{00000000-0005-0000-0000-00002F010000}"/>
    <cellStyle name="Calculation 2 2 5 2" xfId="124" xr:uid="{00000000-0005-0000-0000-000030010000}"/>
    <cellStyle name="Calculation 2 2 5 2 2" xfId="4070" xr:uid="{00000000-0005-0000-0000-000031010000}"/>
    <cellStyle name="Calculation 2 2 5 2 3" xfId="4097" xr:uid="{00000000-0005-0000-0000-000032010000}"/>
    <cellStyle name="Calculation 2 2 5 3" xfId="125" xr:uid="{00000000-0005-0000-0000-000033010000}"/>
    <cellStyle name="Calculation 2 2 5 3 2" xfId="4071" xr:uid="{00000000-0005-0000-0000-000034010000}"/>
    <cellStyle name="Calculation 2 2 5 3 3" xfId="3909" xr:uid="{00000000-0005-0000-0000-000035010000}"/>
    <cellStyle name="Calculation 2 2 5 4" xfId="3829" xr:uid="{00000000-0005-0000-0000-000036010000}"/>
    <cellStyle name="Calculation 2 2 5 5" xfId="4138" xr:uid="{00000000-0005-0000-0000-000037010000}"/>
    <cellStyle name="Calculation 2 2 6" xfId="126" xr:uid="{00000000-0005-0000-0000-000038010000}"/>
    <cellStyle name="Calculation 2 2 6 2" xfId="4072" xr:uid="{00000000-0005-0000-0000-000039010000}"/>
    <cellStyle name="Calculation 2 2 6 3" xfId="3570" xr:uid="{00000000-0005-0000-0000-00003A010000}"/>
    <cellStyle name="Calculation 2 2 7" xfId="127" xr:uid="{00000000-0005-0000-0000-00003B010000}"/>
    <cellStyle name="Calculation 2 2 7 2" xfId="4073" xr:uid="{00000000-0005-0000-0000-00003C010000}"/>
    <cellStyle name="Calculation 2 2 7 3" xfId="3811" xr:uid="{00000000-0005-0000-0000-00003D010000}"/>
    <cellStyle name="Calculation 2 2 8" xfId="3419" xr:uid="{00000000-0005-0000-0000-00003E010000}"/>
    <cellStyle name="Calculation 2 2 9" xfId="6010" xr:uid="{00000000-0005-0000-0000-00003F010000}"/>
    <cellStyle name="Calculation 2 3" xfId="128" xr:uid="{00000000-0005-0000-0000-000040010000}"/>
    <cellStyle name="Calculation 2 3 2" xfId="129" xr:uid="{00000000-0005-0000-0000-000041010000}"/>
    <cellStyle name="Calculation 2 3 2 2" xfId="130" xr:uid="{00000000-0005-0000-0000-000042010000}"/>
    <cellStyle name="Calculation 2 3 2 2 2" xfId="4074" xr:uid="{00000000-0005-0000-0000-000043010000}"/>
    <cellStyle name="Calculation 2 3 2 2 3" xfId="4096" xr:uid="{00000000-0005-0000-0000-000044010000}"/>
    <cellStyle name="Calculation 2 3 2 3" xfId="131" xr:uid="{00000000-0005-0000-0000-000045010000}"/>
    <cellStyle name="Calculation 2 3 2 3 2" xfId="4075" xr:uid="{00000000-0005-0000-0000-000046010000}"/>
    <cellStyle name="Calculation 2 3 2 3 3" xfId="4095" xr:uid="{00000000-0005-0000-0000-000047010000}"/>
    <cellStyle name="Calculation 2 3 2 4" xfId="3868" xr:uid="{00000000-0005-0000-0000-000048010000}"/>
    <cellStyle name="Calculation 2 3 2 5" xfId="3814" xr:uid="{00000000-0005-0000-0000-000049010000}"/>
    <cellStyle name="Calculation 2 3 3" xfId="132" xr:uid="{00000000-0005-0000-0000-00004A010000}"/>
    <cellStyle name="Calculation 2 3 3 2" xfId="4076" xr:uid="{00000000-0005-0000-0000-00004B010000}"/>
    <cellStyle name="Calculation 2 3 3 3" xfId="4094" xr:uid="{00000000-0005-0000-0000-00004C010000}"/>
    <cellStyle name="Calculation 2 3 4" xfId="133" xr:uid="{00000000-0005-0000-0000-00004D010000}"/>
    <cellStyle name="Calculation 2 3 4 2" xfId="4077" xr:uid="{00000000-0005-0000-0000-00004E010000}"/>
    <cellStyle name="Calculation 2 3 4 3" xfId="4093" xr:uid="{00000000-0005-0000-0000-00004F010000}"/>
    <cellStyle name="Calculation 2 3 5" xfId="3789" xr:uid="{00000000-0005-0000-0000-000050010000}"/>
    <cellStyle name="Calculation 2 4" xfId="134" xr:uid="{00000000-0005-0000-0000-000051010000}"/>
    <cellStyle name="Calculation 2 4 2" xfId="135" xr:uid="{00000000-0005-0000-0000-000052010000}"/>
    <cellStyle name="Calculation 2 4 2 2" xfId="136" xr:uid="{00000000-0005-0000-0000-000053010000}"/>
    <cellStyle name="Calculation 2 4 2 2 2" xfId="4078" xr:uid="{00000000-0005-0000-0000-000054010000}"/>
    <cellStyle name="Calculation 2 4 2 2 3" xfId="4092" xr:uid="{00000000-0005-0000-0000-000055010000}"/>
    <cellStyle name="Calculation 2 4 2 3" xfId="137" xr:uid="{00000000-0005-0000-0000-000056010000}"/>
    <cellStyle name="Calculation 2 4 2 3 2" xfId="4079" xr:uid="{00000000-0005-0000-0000-000057010000}"/>
    <cellStyle name="Calculation 2 4 2 3 3" xfId="4091" xr:uid="{00000000-0005-0000-0000-000058010000}"/>
    <cellStyle name="Calculation 2 4 2 4" xfId="3858" xr:uid="{00000000-0005-0000-0000-000059010000}"/>
    <cellStyle name="Calculation 2 4 2 5" xfId="4134" xr:uid="{00000000-0005-0000-0000-00005A010000}"/>
    <cellStyle name="Calculation 2 4 3" xfId="138" xr:uid="{00000000-0005-0000-0000-00005B010000}"/>
    <cellStyle name="Calculation 2 4 3 2" xfId="4080" xr:uid="{00000000-0005-0000-0000-00005C010000}"/>
    <cellStyle name="Calculation 2 4 3 3" xfId="4090" xr:uid="{00000000-0005-0000-0000-00005D010000}"/>
    <cellStyle name="Calculation 2 4 4" xfId="139" xr:uid="{00000000-0005-0000-0000-00005E010000}"/>
    <cellStyle name="Calculation 2 4 4 2" xfId="4081" xr:uid="{00000000-0005-0000-0000-00005F010000}"/>
    <cellStyle name="Calculation 2 4 4 3" xfId="4089" xr:uid="{00000000-0005-0000-0000-000060010000}"/>
    <cellStyle name="Calculation 2 4 5" xfId="3798" xr:uid="{00000000-0005-0000-0000-000061010000}"/>
    <cellStyle name="Calculation 2 5" xfId="140" xr:uid="{00000000-0005-0000-0000-000062010000}"/>
    <cellStyle name="Calculation 2 5 2" xfId="141" xr:uid="{00000000-0005-0000-0000-000063010000}"/>
    <cellStyle name="Calculation 2 5 2 2" xfId="142" xr:uid="{00000000-0005-0000-0000-000064010000}"/>
    <cellStyle name="Calculation 2 5 2 2 2" xfId="4082" xr:uid="{00000000-0005-0000-0000-000065010000}"/>
    <cellStyle name="Calculation 2 5 2 2 3" xfId="3830" xr:uid="{00000000-0005-0000-0000-000066010000}"/>
    <cellStyle name="Calculation 2 5 2 3" xfId="143" xr:uid="{00000000-0005-0000-0000-000067010000}"/>
    <cellStyle name="Calculation 2 5 2 3 2" xfId="4083" xr:uid="{00000000-0005-0000-0000-000068010000}"/>
    <cellStyle name="Calculation 2 5 2 3 3" xfId="4088" xr:uid="{00000000-0005-0000-0000-000069010000}"/>
    <cellStyle name="Calculation 2 5 2 4" xfId="3862" xr:uid="{00000000-0005-0000-0000-00006A010000}"/>
    <cellStyle name="Calculation 2 5 2 5" xfId="4131" xr:uid="{00000000-0005-0000-0000-00006B010000}"/>
    <cellStyle name="Calculation 2 5 3" xfId="144" xr:uid="{00000000-0005-0000-0000-00006C010000}"/>
    <cellStyle name="Calculation 2 5 3 2" xfId="4084" xr:uid="{00000000-0005-0000-0000-00006D010000}"/>
    <cellStyle name="Calculation 2 5 3 3" xfId="4087" xr:uid="{00000000-0005-0000-0000-00006E010000}"/>
    <cellStyle name="Calculation 2 5 4" xfId="145" xr:uid="{00000000-0005-0000-0000-00006F010000}"/>
    <cellStyle name="Calculation 2 5 4 2" xfId="4085" xr:uid="{00000000-0005-0000-0000-000070010000}"/>
    <cellStyle name="Calculation 2 5 4 3" xfId="4086" xr:uid="{00000000-0005-0000-0000-000071010000}"/>
    <cellStyle name="Calculation 2 5 5" xfId="3795" xr:uid="{00000000-0005-0000-0000-000072010000}"/>
    <cellStyle name="Calculation 2 6" xfId="146" xr:uid="{00000000-0005-0000-0000-000073010000}"/>
    <cellStyle name="Calculation 2 7" xfId="3418" xr:uid="{00000000-0005-0000-0000-000074010000}"/>
    <cellStyle name="Calculation 2 8" xfId="6009" xr:uid="{00000000-0005-0000-0000-000075010000}"/>
    <cellStyle name="Calculation 2 9" xfId="6146" xr:uid="{00000000-0005-0000-0000-000076010000}"/>
    <cellStyle name="Calculation 3" xfId="3326" xr:uid="{00000000-0005-0000-0000-000077010000}"/>
    <cellStyle name="Check Cell 2" xfId="147" xr:uid="{00000000-0005-0000-0000-000078010000}"/>
    <cellStyle name="Check Cell 2 2" xfId="3420" xr:uid="{00000000-0005-0000-0000-000079010000}"/>
    <cellStyle name="Check Cell 2 3" xfId="6011" xr:uid="{00000000-0005-0000-0000-00007A010000}"/>
    <cellStyle name="Check Cell 2 4" xfId="6148" xr:uid="{00000000-0005-0000-0000-00007B010000}"/>
    <cellStyle name="Check Cell 3" xfId="3328" xr:uid="{00000000-0005-0000-0000-00007C010000}"/>
    <cellStyle name="Comma" xfId="2" builtinId="3"/>
    <cellStyle name="Comma  - Style1" xfId="148" xr:uid="{00000000-0005-0000-0000-00007E010000}"/>
    <cellStyle name="Comma  - Style1 2" xfId="6224" xr:uid="{00000000-0005-0000-0000-00007F010000}"/>
    <cellStyle name="Comma  - Style2" xfId="149" xr:uid="{00000000-0005-0000-0000-000080010000}"/>
    <cellStyle name="Comma  - Style2 2" xfId="6225" xr:uid="{00000000-0005-0000-0000-000081010000}"/>
    <cellStyle name="Comma  - Style3" xfId="150" xr:uid="{00000000-0005-0000-0000-000082010000}"/>
    <cellStyle name="Comma  - Style3 2" xfId="6226" xr:uid="{00000000-0005-0000-0000-000083010000}"/>
    <cellStyle name="Comma  - Style4" xfId="151" xr:uid="{00000000-0005-0000-0000-000084010000}"/>
    <cellStyle name="Comma  - Style4 2" xfId="6227" xr:uid="{00000000-0005-0000-0000-000085010000}"/>
    <cellStyle name="Comma  - Style5" xfId="152" xr:uid="{00000000-0005-0000-0000-000086010000}"/>
    <cellStyle name="Comma  - Style5 2" xfId="6228" xr:uid="{00000000-0005-0000-0000-000087010000}"/>
    <cellStyle name="Comma  - Style6" xfId="153" xr:uid="{00000000-0005-0000-0000-000088010000}"/>
    <cellStyle name="Comma  - Style6 2" xfId="6229" xr:uid="{00000000-0005-0000-0000-000089010000}"/>
    <cellStyle name="Comma  - Style7" xfId="154" xr:uid="{00000000-0005-0000-0000-00008A010000}"/>
    <cellStyle name="Comma  - Style7 2" xfId="6230" xr:uid="{00000000-0005-0000-0000-00008B010000}"/>
    <cellStyle name="Comma  - Style8" xfId="155" xr:uid="{00000000-0005-0000-0000-00008C010000}"/>
    <cellStyle name="Comma  - Style8 2" xfId="6231" xr:uid="{00000000-0005-0000-0000-00008D010000}"/>
    <cellStyle name="Comma [0] 2" xfId="3" xr:uid="{00000000-0005-0000-0000-00008E010000}"/>
    <cellStyle name="Comma [0] 2 2" xfId="157" xr:uid="{00000000-0005-0000-0000-00008F010000}"/>
    <cellStyle name="Comma [0] 2 3" xfId="158" xr:uid="{00000000-0005-0000-0000-000090010000}"/>
    <cellStyle name="Comma [0] 2 4" xfId="156" xr:uid="{00000000-0005-0000-0000-000091010000}"/>
    <cellStyle name="Comma [0] 3" xfId="4" xr:uid="{00000000-0005-0000-0000-000092010000}"/>
    <cellStyle name="Comma [0] 3 2" xfId="5" xr:uid="{00000000-0005-0000-0000-000093010000}"/>
    <cellStyle name="Comma [0] 3 3" xfId="160" xr:uid="{00000000-0005-0000-0000-000094010000}"/>
    <cellStyle name="Comma [0] 3 4" xfId="159" xr:uid="{00000000-0005-0000-0000-000095010000}"/>
    <cellStyle name="Comma [0] 4" xfId="161" xr:uid="{00000000-0005-0000-0000-000096010000}"/>
    <cellStyle name="Comma 10" xfId="6" xr:uid="{00000000-0005-0000-0000-000097010000}"/>
    <cellStyle name="Comma 10 2" xfId="162" xr:uid="{00000000-0005-0000-0000-000098010000}"/>
    <cellStyle name="Comma 10 2 2" xfId="163" xr:uid="{00000000-0005-0000-0000-000099010000}"/>
    <cellStyle name="Comma 10 2 2 2" xfId="164" xr:uid="{00000000-0005-0000-0000-00009A010000}"/>
    <cellStyle name="Comma 10 2 2 2 2" xfId="165" xr:uid="{00000000-0005-0000-0000-00009B010000}"/>
    <cellStyle name="Comma 10 2 2 3" xfId="166" xr:uid="{00000000-0005-0000-0000-00009C010000}"/>
    <cellStyle name="Comma 10 2 2 4" xfId="167" xr:uid="{00000000-0005-0000-0000-00009D010000}"/>
    <cellStyle name="Comma 10 2 3" xfId="168" xr:uid="{00000000-0005-0000-0000-00009E010000}"/>
    <cellStyle name="Comma 10 2 3 2" xfId="169" xr:uid="{00000000-0005-0000-0000-00009F010000}"/>
    <cellStyle name="Comma 10 2 4" xfId="170" xr:uid="{00000000-0005-0000-0000-0000A0010000}"/>
    <cellStyle name="Comma 10 2 5" xfId="171" xr:uid="{00000000-0005-0000-0000-0000A1010000}"/>
    <cellStyle name="Comma 10 3" xfId="172" xr:uid="{00000000-0005-0000-0000-0000A2010000}"/>
    <cellStyle name="Comma 10 3 2" xfId="173" xr:uid="{00000000-0005-0000-0000-0000A3010000}"/>
    <cellStyle name="Comma 10 3 2 2" xfId="174" xr:uid="{00000000-0005-0000-0000-0000A4010000}"/>
    <cellStyle name="Comma 10 3 2 2 2" xfId="175" xr:uid="{00000000-0005-0000-0000-0000A5010000}"/>
    <cellStyle name="Comma 10 3 2 3" xfId="176" xr:uid="{00000000-0005-0000-0000-0000A6010000}"/>
    <cellStyle name="Comma 10 3 2 4" xfId="177" xr:uid="{00000000-0005-0000-0000-0000A7010000}"/>
    <cellStyle name="Comma 10 3 3" xfId="178" xr:uid="{00000000-0005-0000-0000-0000A8010000}"/>
    <cellStyle name="Comma 10 3 3 2" xfId="179" xr:uid="{00000000-0005-0000-0000-0000A9010000}"/>
    <cellStyle name="Comma 10 3 4" xfId="180" xr:uid="{00000000-0005-0000-0000-0000AA010000}"/>
    <cellStyle name="Comma 10 3 5" xfId="181" xr:uid="{00000000-0005-0000-0000-0000AB010000}"/>
    <cellStyle name="Comma 10 4" xfId="182" xr:uid="{00000000-0005-0000-0000-0000AC010000}"/>
    <cellStyle name="Comma 10 4 2" xfId="183" xr:uid="{00000000-0005-0000-0000-0000AD010000}"/>
    <cellStyle name="Comma 10 4 2 2" xfId="184" xr:uid="{00000000-0005-0000-0000-0000AE010000}"/>
    <cellStyle name="Comma 10 4 2 2 2" xfId="185" xr:uid="{00000000-0005-0000-0000-0000AF010000}"/>
    <cellStyle name="Comma 10 4 2 3" xfId="186" xr:uid="{00000000-0005-0000-0000-0000B0010000}"/>
    <cellStyle name="Comma 10 4 2 4" xfId="187" xr:uid="{00000000-0005-0000-0000-0000B1010000}"/>
    <cellStyle name="Comma 10 4 3" xfId="188" xr:uid="{00000000-0005-0000-0000-0000B2010000}"/>
    <cellStyle name="Comma 10 4 3 2" xfId="189" xr:uid="{00000000-0005-0000-0000-0000B3010000}"/>
    <cellStyle name="Comma 10 4 4" xfId="190" xr:uid="{00000000-0005-0000-0000-0000B4010000}"/>
    <cellStyle name="Comma 10 4 5" xfId="191" xr:uid="{00000000-0005-0000-0000-0000B5010000}"/>
    <cellStyle name="Comma 10 5" xfId="192" xr:uid="{00000000-0005-0000-0000-0000B6010000}"/>
    <cellStyle name="Comma 11" xfId="7" xr:uid="{00000000-0005-0000-0000-0000B7010000}"/>
    <cellStyle name="Comma 11 2" xfId="194" xr:uid="{00000000-0005-0000-0000-0000B8010000}"/>
    <cellStyle name="Comma 11 2 2" xfId="195" xr:uid="{00000000-0005-0000-0000-0000B9010000}"/>
    <cellStyle name="Comma 11 2 2 2" xfId="196" xr:uid="{00000000-0005-0000-0000-0000BA010000}"/>
    <cellStyle name="Comma 11 2 2 2 2" xfId="197" xr:uid="{00000000-0005-0000-0000-0000BB010000}"/>
    <cellStyle name="Comma 11 2 2 3" xfId="198" xr:uid="{00000000-0005-0000-0000-0000BC010000}"/>
    <cellStyle name="Comma 11 2 2 4" xfId="199" xr:uid="{00000000-0005-0000-0000-0000BD010000}"/>
    <cellStyle name="Comma 11 2 3" xfId="200" xr:uid="{00000000-0005-0000-0000-0000BE010000}"/>
    <cellStyle name="Comma 11 2 3 2" xfId="201" xr:uid="{00000000-0005-0000-0000-0000BF010000}"/>
    <cellStyle name="Comma 11 2 4" xfId="202" xr:uid="{00000000-0005-0000-0000-0000C0010000}"/>
    <cellStyle name="Comma 11 2 5" xfId="203" xr:uid="{00000000-0005-0000-0000-0000C1010000}"/>
    <cellStyle name="Comma 11 3" xfId="204" xr:uid="{00000000-0005-0000-0000-0000C2010000}"/>
    <cellStyle name="Comma 11 3 2" xfId="205" xr:uid="{00000000-0005-0000-0000-0000C3010000}"/>
    <cellStyle name="Comma 11 3 2 2" xfId="206" xr:uid="{00000000-0005-0000-0000-0000C4010000}"/>
    <cellStyle name="Comma 11 3 2 2 2" xfId="207" xr:uid="{00000000-0005-0000-0000-0000C5010000}"/>
    <cellStyle name="Comma 11 3 2 3" xfId="208" xr:uid="{00000000-0005-0000-0000-0000C6010000}"/>
    <cellStyle name="Comma 11 3 2 4" xfId="209" xr:uid="{00000000-0005-0000-0000-0000C7010000}"/>
    <cellStyle name="Comma 11 3 3" xfId="210" xr:uid="{00000000-0005-0000-0000-0000C8010000}"/>
    <cellStyle name="Comma 11 3 3 2" xfId="211" xr:uid="{00000000-0005-0000-0000-0000C9010000}"/>
    <cellStyle name="Comma 11 3 4" xfId="212" xr:uid="{00000000-0005-0000-0000-0000CA010000}"/>
    <cellStyle name="Comma 11 3 5" xfId="213" xr:uid="{00000000-0005-0000-0000-0000CB010000}"/>
    <cellStyle name="Comma 11 4" xfId="214" xr:uid="{00000000-0005-0000-0000-0000CC010000}"/>
    <cellStyle name="Comma 11 4 2" xfId="215" xr:uid="{00000000-0005-0000-0000-0000CD010000}"/>
    <cellStyle name="Comma 11 4 2 2" xfId="216" xr:uid="{00000000-0005-0000-0000-0000CE010000}"/>
    <cellStyle name="Comma 11 4 2 2 2" xfId="217" xr:uid="{00000000-0005-0000-0000-0000CF010000}"/>
    <cellStyle name="Comma 11 4 2 3" xfId="218" xr:uid="{00000000-0005-0000-0000-0000D0010000}"/>
    <cellStyle name="Comma 11 4 2 4" xfId="219" xr:uid="{00000000-0005-0000-0000-0000D1010000}"/>
    <cellStyle name="Comma 11 4 3" xfId="220" xr:uid="{00000000-0005-0000-0000-0000D2010000}"/>
    <cellStyle name="Comma 11 4 3 2" xfId="221" xr:uid="{00000000-0005-0000-0000-0000D3010000}"/>
    <cellStyle name="Comma 11 4 4" xfId="222" xr:uid="{00000000-0005-0000-0000-0000D4010000}"/>
    <cellStyle name="Comma 11 4 5" xfId="223" xr:uid="{00000000-0005-0000-0000-0000D5010000}"/>
    <cellStyle name="Comma 11 5" xfId="224" xr:uid="{00000000-0005-0000-0000-0000D6010000}"/>
    <cellStyle name="Comma 11 6" xfId="193" xr:uid="{00000000-0005-0000-0000-0000D7010000}"/>
    <cellStyle name="Comma 12" xfId="8" xr:uid="{00000000-0005-0000-0000-0000D8010000}"/>
    <cellStyle name="Comma 12 2" xfId="226" xr:uid="{00000000-0005-0000-0000-0000D9010000}"/>
    <cellStyle name="Comma 12 2 2" xfId="227" xr:uid="{00000000-0005-0000-0000-0000DA010000}"/>
    <cellStyle name="Comma 12 2 2 2" xfId="228" xr:uid="{00000000-0005-0000-0000-0000DB010000}"/>
    <cellStyle name="Comma 12 2 2 2 2" xfId="229" xr:uid="{00000000-0005-0000-0000-0000DC010000}"/>
    <cellStyle name="Comma 12 2 2 3" xfId="230" xr:uid="{00000000-0005-0000-0000-0000DD010000}"/>
    <cellStyle name="Comma 12 2 2 4" xfId="231" xr:uid="{00000000-0005-0000-0000-0000DE010000}"/>
    <cellStyle name="Comma 12 2 3" xfId="232" xr:uid="{00000000-0005-0000-0000-0000DF010000}"/>
    <cellStyle name="Comma 12 2 3 2" xfId="233" xr:uid="{00000000-0005-0000-0000-0000E0010000}"/>
    <cellStyle name="Comma 12 2 4" xfId="234" xr:uid="{00000000-0005-0000-0000-0000E1010000}"/>
    <cellStyle name="Comma 12 2 5" xfId="235" xr:uid="{00000000-0005-0000-0000-0000E2010000}"/>
    <cellStyle name="Comma 12 3" xfId="236" xr:uid="{00000000-0005-0000-0000-0000E3010000}"/>
    <cellStyle name="Comma 12 3 2" xfId="237" xr:uid="{00000000-0005-0000-0000-0000E4010000}"/>
    <cellStyle name="Comma 12 3 2 2" xfId="238" xr:uid="{00000000-0005-0000-0000-0000E5010000}"/>
    <cellStyle name="Comma 12 3 2 2 2" xfId="239" xr:uid="{00000000-0005-0000-0000-0000E6010000}"/>
    <cellStyle name="Comma 12 3 2 3" xfId="240" xr:uid="{00000000-0005-0000-0000-0000E7010000}"/>
    <cellStyle name="Comma 12 3 2 4" xfId="241" xr:uid="{00000000-0005-0000-0000-0000E8010000}"/>
    <cellStyle name="Comma 12 3 3" xfId="242" xr:uid="{00000000-0005-0000-0000-0000E9010000}"/>
    <cellStyle name="Comma 12 3 3 2" xfId="243" xr:uid="{00000000-0005-0000-0000-0000EA010000}"/>
    <cellStyle name="Comma 12 3 4" xfId="244" xr:uid="{00000000-0005-0000-0000-0000EB010000}"/>
    <cellStyle name="Comma 12 3 5" xfId="245" xr:uid="{00000000-0005-0000-0000-0000EC010000}"/>
    <cellStyle name="Comma 12 4" xfId="246" xr:uid="{00000000-0005-0000-0000-0000ED010000}"/>
    <cellStyle name="Comma 12 4 2" xfId="247" xr:uid="{00000000-0005-0000-0000-0000EE010000}"/>
    <cellStyle name="Comma 12 4 2 2" xfId="248" xr:uid="{00000000-0005-0000-0000-0000EF010000}"/>
    <cellStyle name="Comma 12 4 2 2 2" xfId="249" xr:uid="{00000000-0005-0000-0000-0000F0010000}"/>
    <cellStyle name="Comma 12 4 2 3" xfId="250" xr:uid="{00000000-0005-0000-0000-0000F1010000}"/>
    <cellStyle name="Comma 12 4 2 4" xfId="251" xr:uid="{00000000-0005-0000-0000-0000F2010000}"/>
    <cellStyle name="Comma 12 4 3" xfId="252" xr:uid="{00000000-0005-0000-0000-0000F3010000}"/>
    <cellStyle name="Comma 12 4 3 2" xfId="253" xr:uid="{00000000-0005-0000-0000-0000F4010000}"/>
    <cellStyle name="Comma 12 4 4" xfId="254" xr:uid="{00000000-0005-0000-0000-0000F5010000}"/>
    <cellStyle name="Comma 12 4 5" xfId="255" xr:uid="{00000000-0005-0000-0000-0000F6010000}"/>
    <cellStyle name="Comma 12 5" xfId="225" xr:uid="{00000000-0005-0000-0000-0000F7010000}"/>
    <cellStyle name="Comma 13" xfId="256" xr:uid="{00000000-0005-0000-0000-0000F8010000}"/>
    <cellStyle name="Comma 13 2" xfId="257" xr:uid="{00000000-0005-0000-0000-0000F9010000}"/>
    <cellStyle name="Comma 13 2 2" xfId="258" xr:uid="{00000000-0005-0000-0000-0000FA010000}"/>
    <cellStyle name="Comma 13 2 2 2" xfId="259" xr:uid="{00000000-0005-0000-0000-0000FB010000}"/>
    <cellStyle name="Comma 13 2 2 2 2" xfId="260" xr:uid="{00000000-0005-0000-0000-0000FC010000}"/>
    <cellStyle name="Comma 13 2 2 3" xfId="261" xr:uid="{00000000-0005-0000-0000-0000FD010000}"/>
    <cellStyle name="Comma 13 2 2 4" xfId="262" xr:uid="{00000000-0005-0000-0000-0000FE010000}"/>
    <cellStyle name="Comma 13 2 3" xfId="263" xr:uid="{00000000-0005-0000-0000-0000FF010000}"/>
    <cellStyle name="Comma 13 2 3 2" xfId="264" xr:uid="{00000000-0005-0000-0000-000000020000}"/>
    <cellStyle name="Comma 13 2 4" xfId="265" xr:uid="{00000000-0005-0000-0000-000001020000}"/>
    <cellStyle name="Comma 13 2 5" xfId="266" xr:uid="{00000000-0005-0000-0000-000002020000}"/>
    <cellStyle name="Comma 13 3" xfId="267" xr:uid="{00000000-0005-0000-0000-000003020000}"/>
    <cellStyle name="Comma 13 3 2" xfId="268" xr:uid="{00000000-0005-0000-0000-000004020000}"/>
    <cellStyle name="Comma 13 3 2 2" xfId="269" xr:uid="{00000000-0005-0000-0000-000005020000}"/>
    <cellStyle name="Comma 13 3 2 2 2" xfId="270" xr:uid="{00000000-0005-0000-0000-000006020000}"/>
    <cellStyle name="Comma 13 3 2 3" xfId="271" xr:uid="{00000000-0005-0000-0000-000007020000}"/>
    <cellStyle name="Comma 13 3 2 4" xfId="272" xr:uid="{00000000-0005-0000-0000-000008020000}"/>
    <cellStyle name="Comma 13 3 3" xfId="273" xr:uid="{00000000-0005-0000-0000-000009020000}"/>
    <cellStyle name="Comma 13 3 3 2" xfId="274" xr:uid="{00000000-0005-0000-0000-00000A020000}"/>
    <cellStyle name="Comma 13 3 4" xfId="275" xr:uid="{00000000-0005-0000-0000-00000B020000}"/>
    <cellStyle name="Comma 13 3 5" xfId="276" xr:uid="{00000000-0005-0000-0000-00000C020000}"/>
    <cellStyle name="Comma 13 4" xfId="277" xr:uid="{00000000-0005-0000-0000-00000D020000}"/>
    <cellStyle name="Comma 13 4 2" xfId="278" xr:uid="{00000000-0005-0000-0000-00000E020000}"/>
    <cellStyle name="Comma 13 4 2 2" xfId="279" xr:uid="{00000000-0005-0000-0000-00000F020000}"/>
    <cellStyle name="Comma 13 4 2 2 2" xfId="280" xr:uid="{00000000-0005-0000-0000-000010020000}"/>
    <cellStyle name="Comma 13 4 2 3" xfId="281" xr:uid="{00000000-0005-0000-0000-000011020000}"/>
    <cellStyle name="Comma 13 4 2 4" xfId="282" xr:uid="{00000000-0005-0000-0000-000012020000}"/>
    <cellStyle name="Comma 13 4 3" xfId="283" xr:uid="{00000000-0005-0000-0000-000013020000}"/>
    <cellStyle name="Comma 13 4 3 2" xfId="284" xr:uid="{00000000-0005-0000-0000-000014020000}"/>
    <cellStyle name="Comma 13 4 4" xfId="285" xr:uid="{00000000-0005-0000-0000-000015020000}"/>
    <cellStyle name="Comma 13 4 5" xfId="286" xr:uid="{00000000-0005-0000-0000-000016020000}"/>
    <cellStyle name="Comma 14" xfId="287" xr:uid="{00000000-0005-0000-0000-000017020000}"/>
    <cellStyle name="Comma 14 2" xfId="288" xr:uid="{00000000-0005-0000-0000-000018020000}"/>
    <cellStyle name="Comma 15" xfId="289" xr:uid="{00000000-0005-0000-0000-000019020000}"/>
    <cellStyle name="Comma 15 2" xfId="290" xr:uid="{00000000-0005-0000-0000-00001A020000}"/>
    <cellStyle name="Comma 15 2 2" xfId="291" xr:uid="{00000000-0005-0000-0000-00001B020000}"/>
    <cellStyle name="Comma 15 2 2 2" xfId="292" xr:uid="{00000000-0005-0000-0000-00001C020000}"/>
    <cellStyle name="Comma 15 2 2 2 2" xfId="293" xr:uid="{00000000-0005-0000-0000-00001D020000}"/>
    <cellStyle name="Comma 15 2 2 3" xfId="294" xr:uid="{00000000-0005-0000-0000-00001E020000}"/>
    <cellStyle name="Comma 15 2 2 4" xfId="295" xr:uid="{00000000-0005-0000-0000-00001F020000}"/>
    <cellStyle name="Comma 15 2 3" xfId="296" xr:uid="{00000000-0005-0000-0000-000020020000}"/>
    <cellStyle name="Comma 15 2 3 2" xfId="297" xr:uid="{00000000-0005-0000-0000-000021020000}"/>
    <cellStyle name="Comma 15 2 4" xfId="298" xr:uid="{00000000-0005-0000-0000-000022020000}"/>
    <cellStyle name="Comma 15 2 5" xfId="299" xr:uid="{00000000-0005-0000-0000-000023020000}"/>
    <cellStyle name="Comma 15 3" xfId="300" xr:uid="{00000000-0005-0000-0000-000024020000}"/>
    <cellStyle name="Comma 15 3 2" xfId="301" xr:uid="{00000000-0005-0000-0000-000025020000}"/>
    <cellStyle name="Comma 15 3 2 2" xfId="302" xr:uid="{00000000-0005-0000-0000-000026020000}"/>
    <cellStyle name="Comma 15 3 2 2 2" xfId="303" xr:uid="{00000000-0005-0000-0000-000027020000}"/>
    <cellStyle name="Comma 15 3 2 3" xfId="304" xr:uid="{00000000-0005-0000-0000-000028020000}"/>
    <cellStyle name="Comma 15 3 2 4" xfId="305" xr:uid="{00000000-0005-0000-0000-000029020000}"/>
    <cellStyle name="Comma 15 3 3" xfId="306" xr:uid="{00000000-0005-0000-0000-00002A020000}"/>
    <cellStyle name="Comma 15 3 3 2" xfId="307" xr:uid="{00000000-0005-0000-0000-00002B020000}"/>
    <cellStyle name="Comma 15 3 4" xfId="308" xr:uid="{00000000-0005-0000-0000-00002C020000}"/>
    <cellStyle name="Comma 15 3 5" xfId="309" xr:uid="{00000000-0005-0000-0000-00002D020000}"/>
    <cellStyle name="Comma 16" xfId="3421" xr:uid="{00000000-0005-0000-0000-00002E020000}"/>
    <cellStyle name="Comma 17" xfId="3547" xr:uid="{00000000-0005-0000-0000-00002F020000}"/>
    <cellStyle name="Comma 18" xfId="3558" xr:uid="{00000000-0005-0000-0000-000030020000}"/>
    <cellStyle name="Comma 19" xfId="310" xr:uid="{00000000-0005-0000-0000-000031020000}"/>
    <cellStyle name="Comma 2" xfId="9" xr:uid="{00000000-0005-0000-0000-000032020000}"/>
    <cellStyle name="Comma 2 10" xfId="311" xr:uid="{00000000-0005-0000-0000-000033020000}"/>
    <cellStyle name="Comma 2 11" xfId="312" xr:uid="{00000000-0005-0000-0000-000034020000}"/>
    <cellStyle name="Comma 2 2" xfId="10" xr:uid="{00000000-0005-0000-0000-000035020000}"/>
    <cellStyle name="Comma 2 2 2" xfId="11" xr:uid="{00000000-0005-0000-0000-000036020000}"/>
    <cellStyle name="Comma 2 2 2 2" xfId="12" xr:uid="{00000000-0005-0000-0000-000037020000}"/>
    <cellStyle name="Comma 2 2 2 2 2" xfId="13" xr:uid="{00000000-0005-0000-0000-000038020000}"/>
    <cellStyle name="Comma 2 2 2 3" xfId="14" xr:uid="{00000000-0005-0000-0000-000039020000}"/>
    <cellStyle name="Comma 2 2 2 4" xfId="313" xr:uid="{00000000-0005-0000-0000-00003A020000}"/>
    <cellStyle name="Comma 2 2 3" xfId="15" xr:uid="{00000000-0005-0000-0000-00003B020000}"/>
    <cellStyle name="Comma 2 2 3 2" xfId="6329" xr:uid="{00000000-0005-0000-0000-00003C020000}"/>
    <cellStyle name="Comma 2 2 4" xfId="16" xr:uid="{00000000-0005-0000-0000-00003D020000}"/>
    <cellStyle name="Comma 2 2 5" xfId="17" xr:uid="{00000000-0005-0000-0000-00003E020000}"/>
    <cellStyle name="Comma 2 3" xfId="314" xr:uid="{00000000-0005-0000-0000-00003F020000}"/>
    <cellStyle name="Comma 2 3 2" xfId="315" xr:uid="{00000000-0005-0000-0000-000040020000}"/>
    <cellStyle name="Comma 2 3 2 2" xfId="316" xr:uid="{00000000-0005-0000-0000-000041020000}"/>
    <cellStyle name="Comma 2 3 3" xfId="317" xr:uid="{00000000-0005-0000-0000-000042020000}"/>
    <cellStyle name="Comma 2 4" xfId="318" xr:uid="{00000000-0005-0000-0000-000043020000}"/>
    <cellStyle name="Comma 2 4 2" xfId="319" xr:uid="{00000000-0005-0000-0000-000044020000}"/>
    <cellStyle name="Comma 2 4 3" xfId="320" xr:uid="{00000000-0005-0000-0000-000045020000}"/>
    <cellStyle name="Comma 2 5" xfId="321" xr:uid="{00000000-0005-0000-0000-000046020000}"/>
    <cellStyle name="Comma 2 5 2" xfId="322" xr:uid="{00000000-0005-0000-0000-000047020000}"/>
    <cellStyle name="Comma 2 5 3" xfId="323" xr:uid="{00000000-0005-0000-0000-000048020000}"/>
    <cellStyle name="Comma 2 6" xfId="324" xr:uid="{00000000-0005-0000-0000-000049020000}"/>
    <cellStyle name="Comma 2 6 2" xfId="325" xr:uid="{00000000-0005-0000-0000-00004A020000}"/>
    <cellStyle name="Comma 2 7" xfId="326" xr:uid="{00000000-0005-0000-0000-00004B020000}"/>
    <cellStyle name="Comma 2 8" xfId="327" xr:uid="{00000000-0005-0000-0000-00004C020000}"/>
    <cellStyle name="Comma 2 9" xfId="328" xr:uid="{00000000-0005-0000-0000-00004D020000}"/>
    <cellStyle name="Comma 20" xfId="329" xr:uid="{00000000-0005-0000-0000-00004E020000}"/>
    <cellStyle name="Comma 21" xfId="330" xr:uid="{00000000-0005-0000-0000-00004F020000}"/>
    <cellStyle name="Comma 22" xfId="3556" xr:uid="{00000000-0005-0000-0000-000050020000}"/>
    <cellStyle name="Comma 23" xfId="3817" xr:uid="{00000000-0005-0000-0000-000051020000}"/>
    <cellStyle name="Comma 24" xfId="3816" xr:uid="{00000000-0005-0000-0000-000052020000}"/>
    <cellStyle name="Comma 25" xfId="6012" xr:uid="{00000000-0005-0000-0000-000053020000}"/>
    <cellStyle name="Comma 26" xfId="6149" xr:uid="{00000000-0005-0000-0000-000054020000}"/>
    <cellStyle name="Comma 27" xfId="6391" xr:uid="{00000000-0005-0000-0000-000055020000}"/>
    <cellStyle name="Comma 27 2" xfId="6393" xr:uid="{00000000-0005-0000-0000-000056020000}"/>
    <cellStyle name="Comma 3" xfId="18" xr:uid="{00000000-0005-0000-0000-000057020000}"/>
    <cellStyle name="Comma 3 10" xfId="332" xr:uid="{00000000-0005-0000-0000-000058020000}"/>
    <cellStyle name="Comma 3 11" xfId="333" xr:uid="{00000000-0005-0000-0000-000059020000}"/>
    <cellStyle name="Comma 3 12" xfId="331" xr:uid="{00000000-0005-0000-0000-00005A020000}"/>
    <cellStyle name="Comma 3 2" xfId="19" xr:uid="{00000000-0005-0000-0000-00005B020000}"/>
    <cellStyle name="Comma 3 2 2" xfId="335" xr:uid="{00000000-0005-0000-0000-00005C020000}"/>
    <cellStyle name="Comma 3 2 3" xfId="336" xr:uid="{00000000-0005-0000-0000-00005D020000}"/>
    <cellStyle name="Comma 3 2 4" xfId="334" xr:uid="{00000000-0005-0000-0000-00005E020000}"/>
    <cellStyle name="Comma 3 3" xfId="20" xr:uid="{00000000-0005-0000-0000-00005F020000}"/>
    <cellStyle name="Comma 3 3 2" xfId="338" xr:uid="{00000000-0005-0000-0000-000060020000}"/>
    <cellStyle name="Comma 3 3 3" xfId="339" xr:uid="{00000000-0005-0000-0000-000061020000}"/>
    <cellStyle name="Comma 3 3 4" xfId="337" xr:uid="{00000000-0005-0000-0000-000062020000}"/>
    <cellStyle name="Comma 3 4" xfId="340" xr:uid="{00000000-0005-0000-0000-000063020000}"/>
    <cellStyle name="Comma 3 4 2" xfId="341" xr:uid="{00000000-0005-0000-0000-000064020000}"/>
    <cellStyle name="Comma 3 4 3" xfId="342" xr:uid="{00000000-0005-0000-0000-000065020000}"/>
    <cellStyle name="Comma 3 5" xfId="343" xr:uid="{00000000-0005-0000-0000-000066020000}"/>
    <cellStyle name="Comma 3 5 2" xfId="344" xr:uid="{00000000-0005-0000-0000-000067020000}"/>
    <cellStyle name="Comma 3 5 3" xfId="345" xr:uid="{00000000-0005-0000-0000-000068020000}"/>
    <cellStyle name="Comma 3 6" xfId="346" xr:uid="{00000000-0005-0000-0000-000069020000}"/>
    <cellStyle name="Comma 3 6 2" xfId="347" xr:uid="{00000000-0005-0000-0000-00006A020000}"/>
    <cellStyle name="Comma 3 7" xfId="348" xr:uid="{00000000-0005-0000-0000-00006B020000}"/>
    <cellStyle name="Comma 3 7 2" xfId="349" xr:uid="{00000000-0005-0000-0000-00006C020000}"/>
    <cellStyle name="Comma 3 7 2 2" xfId="350" xr:uid="{00000000-0005-0000-0000-00006D020000}"/>
    <cellStyle name="Comma 3 7 2 2 2" xfId="351" xr:uid="{00000000-0005-0000-0000-00006E020000}"/>
    <cellStyle name="Comma 3 7 2 2 2 2" xfId="352" xr:uid="{00000000-0005-0000-0000-00006F020000}"/>
    <cellStyle name="Comma 3 7 2 2 3" xfId="353" xr:uid="{00000000-0005-0000-0000-000070020000}"/>
    <cellStyle name="Comma 3 7 2 2 4" xfId="354" xr:uid="{00000000-0005-0000-0000-000071020000}"/>
    <cellStyle name="Comma 3 7 2 3" xfId="355" xr:uid="{00000000-0005-0000-0000-000072020000}"/>
    <cellStyle name="Comma 3 7 2 3 2" xfId="356" xr:uid="{00000000-0005-0000-0000-000073020000}"/>
    <cellStyle name="Comma 3 7 2 4" xfId="357" xr:uid="{00000000-0005-0000-0000-000074020000}"/>
    <cellStyle name="Comma 3 7 2 5" xfId="358" xr:uid="{00000000-0005-0000-0000-000075020000}"/>
    <cellStyle name="Comma 3 7 3" xfId="359" xr:uid="{00000000-0005-0000-0000-000076020000}"/>
    <cellStyle name="Comma 3 7 3 2" xfId="360" xr:uid="{00000000-0005-0000-0000-000077020000}"/>
    <cellStyle name="Comma 3 7 3 2 2" xfId="361" xr:uid="{00000000-0005-0000-0000-000078020000}"/>
    <cellStyle name="Comma 3 7 3 3" xfId="362" xr:uid="{00000000-0005-0000-0000-000079020000}"/>
    <cellStyle name="Comma 3 7 3 4" xfId="363" xr:uid="{00000000-0005-0000-0000-00007A020000}"/>
    <cellStyle name="Comma 3 7 4" xfId="364" xr:uid="{00000000-0005-0000-0000-00007B020000}"/>
    <cellStyle name="Comma 3 7 4 2" xfId="365" xr:uid="{00000000-0005-0000-0000-00007C020000}"/>
    <cellStyle name="Comma 3 7 5" xfId="366" xr:uid="{00000000-0005-0000-0000-00007D020000}"/>
    <cellStyle name="Comma 3 7 6" xfId="367" xr:uid="{00000000-0005-0000-0000-00007E020000}"/>
    <cellStyle name="Comma 3 7 7" xfId="368" xr:uid="{00000000-0005-0000-0000-00007F020000}"/>
    <cellStyle name="Comma 3 8" xfId="369" xr:uid="{00000000-0005-0000-0000-000080020000}"/>
    <cellStyle name="Comma 3 8 2" xfId="370" xr:uid="{00000000-0005-0000-0000-000081020000}"/>
    <cellStyle name="Comma 3 9" xfId="371" xr:uid="{00000000-0005-0000-0000-000082020000}"/>
    <cellStyle name="Comma 4" xfId="21" xr:uid="{00000000-0005-0000-0000-000083020000}"/>
    <cellStyle name="Comma 4 10" xfId="372" xr:uid="{00000000-0005-0000-0000-000084020000}"/>
    <cellStyle name="Comma 4 2" xfId="22" xr:uid="{00000000-0005-0000-0000-000085020000}"/>
    <cellStyle name="Comma 4 2 2" xfId="374" xr:uid="{00000000-0005-0000-0000-000086020000}"/>
    <cellStyle name="Comma 4 2 3" xfId="3557" xr:uid="{00000000-0005-0000-0000-000087020000}"/>
    <cellStyle name="Comma 4 2 4" xfId="373" xr:uid="{00000000-0005-0000-0000-000088020000}"/>
    <cellStyle name="Comma 4 3" xfId="23" xr:uid="{00000000-0005-0000-0000-000089020000}"/>
    <cellStyle name="Comma 4 3 2" xfId="24" xr:uid="{00000000-0005-0000-0000-00008A020000}"/>
    <cellStyle name="Comma 4 3 2 2" xfId="375" xr:uid="{00000000-0005-0000-0000-00008B020000}"/>
    <cellStyle name="Comma 4 3 2 2 2" xfId="376" xr:uid="{00000000-0005-0000-0000-00008C020000}"/>
    <cellStyle name="Comma 4 3 2 2 2 2" xfId="377" xr:uid="{00000000-0005-0000-0000-00008D020000}"/>
    <cellStyle name="Comma 4 3 2 2 3" xfId="378" xr:uid="{00000000-0005-0000-0000-00008E020000}"/>
    <cellStyle name="Comma 4 3 2 2 4" xfId="379" xr:uid="{00000000-0005-0000-0000-00008F020000}"/>
    <cellStyle name="Comma 4 3 2 3" xfId="380" xr:uid="{00000000-0005-0000-0000-000090020000}"/>
    <cellStyle name="Comma 4 3 2 3 2" xfId="381" xr:uid="{00000000-0005-0000-0000-000091020000}"/>
    <cellStyle name="Comma 4 3 2 4" xfId="382" xr:uid="{00000000-0005-0000-0000-000092020000}"/>
    <cellStyle name="Comma 4 3 2 5" xfId="383" xr:uid="{00000000-0005-0000-0000-000093020000}"/>
    <cellStyle name="Comma 4 3 3" xfId="384" xr:uid="{00000000-0005-0000-0000-000094020000}"/>
    <cellStyle name="Comma 4 3 3 2" xfId="385" xr:uid="{00000000-0005-0000-0000-000095020000}"/>
    <cellStyle name="Comma 4 3 3 2 2" xfId="386" xr:uid="{00000000-0005-0000-0000-000096020000}"/>
    <cellStyle name="Comma 4 3 3 3" xfId="387" xr:uid="{00000000-0005-0000-0000-000097020000}"/>
    <cellStyle name="Comma 4 3 3 4" xfId="388" xr:uid="{00000000-0005-0000-0000-000098020000}"/>
    <cellStyle name="Comma 4 3 4" xfId="389" xr:uid="{00000000-0005-0000-0000-000099020000}"/>
    <cellStyle name="Comma 4 3 4 2" xfId="390" xr:uid="{00000000-0005-0000-0000-00009A020000}"/>
    <cellStyle name="Comma 4 3 5" xfId="391" xr:uid="{00000000-0005-0000-0000-00009B020000}"/>
    <cellStyle name="Comma 4 3 6" xfId="392" xr:uid="{00000000-0005-0000-0000-00009C020000}"/>
    <cellStyle name="Comma 4 4" xfId="393" xr:uid="{00000000-0005-0000-0000-00009D020000}"/>
    <cellStyle name="Comma 4 4 2" xfId="394" xr:uid="{00000000-0005-0000-0000-00009E020000}"/>
    <cellStyle name="Comma 4 4 2 2" xfId="395" xr:uid="{00000000-0005-0000-0000-00009F020000}"/>
    <cellStyle name="Comma 4 4 2 2 2" xfId="396" xr:uid="{00000000-0005-0000-0000-0000A0020000}"/>
    <cellStyle name="Comma 4 4 2 2 2 2" xfId="397" xr:uid="{00000000-0005-0000-0000-0000A1020000}"/>
    <cellStyle name="Comma 4 4 2 2 3" xfId="398" xr:uid="{00000000-0005-0000-0000-0000A2020000}"/>
    <cellStyle name="Comma 4 4 2 2 4" xfId="399" xr:uid="{00000000-0005-0000-0000-0000A3020000}"/>
    <cellStyle name="Comma 4 4 2 3" xfId="400" xr:uid="{00000000-0005-0000-0000-0000A4020000}"/>
    <cellStyle name="Comma 4 4 2 3 2" xfId="401" xr:uid="{00000000-0005-0000-0000-0000A5020000}"/>
    <cellStyle name="Comma 4 4 2 4" xfId="402" xr:uid="{00000000-0005-0000-0000-0000A6020000}"/>
    <cellStyle name="Comma 4 4 2 5" xfId="403" xr:uid="{00000000-0005-0000-0000-0000A7020000}"/>
    <cellStyle name="Comma 4 4 3" xfId="404" xr:uid="{00000000-0005-0000-0000-0000A8020000}"/>
    <cellStyle name="Comma 4 4 3 2" xfId="405" xr:uid="{00000000-0005-0000-0000-0000A9020000}"/>
    <cellStyle name="Comma 4 4 3 2 2" xfId="406" xr:uid="{00000000-0005-0000-0000-0000AA020000}"/>
    <cellStyle name="Comma 4 4 3 3" xfId="407" xr:uid="{00000000-0005-0000-0000-0000AB020000}"/>
    <cellStyle name="Comma 4 4 3 4" xfId="408" xr:uid="{00000000-0005-0000-0000-0000AC020000}"/>
    <cellStyle name="Comma 4 4 4" xfId="409" xr:uid="{00000000-0005-0000-0000-0000AD020000}"/>
    <cellStyle name="Comma 4 4 4 2" xfId="410" xr:uid="{00000000-0005-0000-0000-0000AE020000}"/>
    <cellStyle name="Comma 4 4 5" xfId="411" xr:uid="{00000000-0005-0000-0000-0000AF020000}"/>
    <cellStyle name="Comma 4 4 6" xfId="412" xr:uid="{00000000-0005-0000-0000-0000B0020000}"/>
    <cellStyle name="Comma 4 5" xfId="413" xr:uid="{00000000-0005-0000-0000-0000B1020000}"/>
    <cellStyle name="Comma 4 5 2" xfId="414" xr:uid="{00000000-0005-0000-0000-0000B2020000}"/>
    <cellStyle name="Comma 4 5 2 2" xfId="415" xr:uid="{00000000-0005-0000-0000-0000B3020000}"/>
    <cellStyle name="Comma 4 5 2 2 2" xfId="416" xr:uid="{00000000-0005-0000-0000-0000B4020000}"/>
    <cellStyle name="Comma 4 5 2 3" xfId="417" xr:uid="{00000000-0005-0000-0000-0000B5020000}"/>
    <cellStyle name="Comma 4 5 2 4" xfId="418" xr:uid="{00000000-0005-0000-0000-0000B6020000}"/>
    <cellStyle name="Comma 4 5 3" xfId="419" xr:uid="{00000000-0005-0000-0000-0000B7020000}"/>
    <cellStyle name="Comma 4 5 3 2" xfId="420" xr:uid="{00000000-0005-0000-0000-0000B8020000}"/>
    <cellStyle name="Comma 4 5 4" xfId="421" xr:uid="{00000000-0005-0000-0000-0000B9020000}"/>
    <cellStyle name="Comma 4 5 5" xfId="422" xr:uid="{00000000-0005-0000-0000-0000BA020000}"/>
    <cellStyle name="Comma 4 6" xfId="423" xr:uid="{00000000-0005-0000-0000-0000BB020000}"/>
    <cellStyle name="Comma 4 6 2" xfId="424" xr:uid="{00000000-0005-0000-0000-0000BC020000}"/>
    <cellStyle name="Comma 4 6 2 2" xfId="425" xr:uid="{00000000-0005-0000-0000-0000BD020000}"/>
    <cellStyle name="Comma 4 6 3" xfId="426" xr:uid="{00000000-0005-0000-0000-0000BE020000}"/>
    <cellStyle name="Comma 4 6 4" xfId="427" xr:uid="{00000000-0005-0000-0000-0000BF020000}"/>
    <cellStyle name="Comma 4 7" xfId="428" xr:uid="{00000000-0005-0000-0000-0000C0020000}"/>
    <cellStyle name="Comma 4 7 2" xfId="429" xr:uid="{00000000-0005-0000-0000-0000C1020000}"/>
    <cellStyle name="Comma 4 8" xfId="430" xr:uid="{00000000-0005-0000-0000-0000C2020000}"/>
    <cellStyle name="Comma 4 9" xfId="431" xr:uid="{00000000-0005-0000-0000-0000C3020000}"/>
    <cellStyle name="Comma 5" xfId="25" xr:uid="{00000000-0005-0000-0000-0000C4020000}"/>
    <cellStyle name="Comma 5 10" xfId="433" xr:uid="{00000000-0005-0000-0000-0000C5020000}"/>
    <cellStyle name="Comma 5 11" xfId="432" xr:uid="{00000000-0005-0000-0000-0000C6020000}"/>
    <cellStyle name="Comma 5 2" xfId="26" xr:uid="{00000000-0005-0000-0000-0000C7020000}"/>
    <cellStyle name="Comma 5 2 2" xfId="435" xr:uid="{00000000-0005-0000-0000-0000C8020000}"/>
    <cellStyle name="Comma 5 2 2 2" xfId="436" xr:uid="{00000000-0005-0000-0000-0000C9020000}"/>
    <cellStyle name="Comma 5 2 2 2 2" xfId="437" xr:uid="{00000000-0005-0000-0000-0000CA020000}"/>
    <cellStyle name="Comma 5 2 2 2 2 2" xfId="438" xr:uid="{00000000-0005-0000-0000-0000CB020000}"/>
    <cellStyle name="Comma 5 2 2 2 3" xfId="439" xr:uid="{00000000-0005-0000-0000-0000CC020000}"/>
    <cellStyle name="Comma 5 2 2 2 4" xfId="440" xr:uid="{00000000-0005-0000-0000-0000CD020000}"/>
    <cellStyle name="Comma 5 2 2 3" xfId="441" xr:uid="{00000000-0005-0000-0000-0000CE020000}"/>
    <cellStyle name="Comma 5 2 2 3 2" xfId="442" xr:uid="{00000000-0005-0000-0000-0000CF020000}"/>
    <cellStyle name="Comma 5 2 2 4" xfId="443" xr:uid="{00000000-0005-0000-0000-0000D0020000}"/>
    <cellStyle name="Comma 5 2 2 5" xfId="444" xr:uid="{00000000-0005-0000-0000-0000D1020000}"/>
    <cellStyle name="Comma 5 2 2 6" xfId="6384" xr:uid="{00000000-0005-0000-0000-0000D2020000}"/>
    <cellStyle name="Comma 5 2 3" xfId="445" xr:uid="{00000000-0005-0000-0000-0000D3020000}"/>
    <cellStyle name="Comma 5 2 3 2" xfId="446" xr:uid="{00000000-0005-0000-0000-0000D4020000}"/>
    <cellStyle name="Comma 5 2 3 2 2" xfId="447" xr:uid="{00000000-0005-0000-0000-0000D5020000}"/>
    <cellStyle name="Comma 5 2 3 3" xfId="448" xr:uid="{00000000-0005-0000-0000-0000D6020000}"/>
    <cellStyle name="Comma 5 2 3 4" xfId="449" xr:uid="{00000000-0005-0000-0000-0000D7020000}"/>
    <cellStyle name="Comma 5 2 4" xfId="450" xr:uid="{00000000-0005-0000-0000-0000D8020000}"/>
    <cellStyle name="Comma 5 2 4 2" xfId="451" xr:uid="{00000000-0005-0000-0000-0000D9020000}"/>
    <cellStyle name="Comma 5 2 5" xfId="452" xr:uid="{00000000-0005-0000-0000-0000DA020000}"/>
    <cellStyle name="Comma 5 2 6" xfId="453" xr:uid="{00000000-0005-0000-0000-0000DB020000}"/>
    <cellStyle name="Comma 5 2 7" xfId="454" xr:uid="{00000000-0005-0000-0000-0000DC020000}"/>
    <cellStyle name="Comma 5 2 8" xfId="434" xr:uid="{00000000-0005-0000-0000-0000DD020000}"/>
    <cellStyle name="Comma 5 3" xfId="455" xr:uid="{00000000-0005-0000-0000-0000DE020000}"/>
    <cellStyle name="Comma 5 3 2" xfId="456" xr:uid="{00000000-0005-0000-0000-0000DF020000}"/>
    <cellStyle name="Comma 5 3 2 2" xfId="457" xr:uid="{00000000-0005-0000-0000-0000E0020000}"/>
    <cellStyle name="Comma 5 3 2 2 2" xfId="458" xr:uid="{00000000-0005-0000-0000-0000E1020000}"/>
    <cellStyle name="Comma 5 3 2 3" xfId="459" xr:uid="{00000000-0005-0000-0000-0000E2020000}"/>
    <cellStyle name="Comma 5 3 2 4" xfId="460" xr:uid="{00000000-0005-0000-0000-0000E3020000}"/>
    <cellStyle name="Comma 5 3 3" xfId="461" xr:uid="{00000000-0005-0000-0000-0000E4020000}"/>
    <cellStyle name="Comma 5 3 3 2" xfId="462" xr:uid="{00000000-0005-0000-0000-0000E5020000}"/>
    <cellStyle name="Comma 5 3 4" xfId="463" xr:uid="{00000000-0005-0000-0000-0000E6020000}"/>
    <cellStyle name="Comma 5 3 5" xfId="464" xr:uid="{00000000-0005-0000-0000-0000E7020000}"/>
    <cellStyle name="Comma 5 3 6" xfId="6385" xr:uid="{00000000-0005-0000-0000-0000E8020000}"/>
    <cellStyle name="Comma 5 4" xfId="465" xr:uid="{00000000-0005-0000-0000-0000E9020000}"/>
    <cellStyle name="Comma 5 4 2" xfId="466" xr:uid="{00000000-0005-0000-0000-0000EA020000}"/>
    <cellStyle name="Comma 5 4 2 2" xfId="467" xr:uid="{00000000-0005-0000-0000-0000EB020000}"/>
    <cellStyle name="Comma 5 4 2 2 2" xfId="468" xr:uid="{00000000-0005-0000-0000-0000EC020000}"/>
    <cellStyle name="Comma 5 4 2 3" xfId="469" xr:uid="{00000000-0005-0000-0000-0000ED020000}"/>
    <cellStyle name="Comma 5 4 2 4" xfId="470" xr:uid="{00000000-0005-0000-0000-0000EE020000}"/>
    <cellStyle name="Comma 5 4 3" xfId="471" xr:uid="{00000000-0005-0000-0000-0000EF020000}"/>
    <cellStyle name="Comma 5 4 3 2" xfId="472" xr:uid="{00000000-0005-0000-0000-0000F0020000}"/>
    <cellStyle name="Comma 5 4 4" xfId="473" xr:uid="{00000000-0005-0000-0000-0000F1020000}"/>
    <cellStyle name="Comma 5 4 5" xfId="474" xr:uid="{00000000-0005-0000-0000-0000F2020000}"/>
    <cellStyle name="Comma 5 5" xfId="475" xr:uid="{00000000-0005-0000-0000-0000F3020000}"/>
    <cellStyle name="Comma 5 6" xfId="476" xr:uid="{00000000-0005-0000-0000-0000F4020000}"/>
    <cellStyle name="Comma 5 6 2" xfId="477" xr:uid="{00000000-0005-0000-0000-0000F5020000}"/>
    <cellStyle name="Comma 5 6 2 2" xfId="478" xr:uid="{00000000-0005-0000-0000-0000F6020000}"/>
    <cellStyle name="Comma 5 6 3" xfId="479" xr:uid="{00000000-0005-0000-0000-0000F7020000}"/>
    <cellStyle name="Comma 5 6 4" xfId="480" xr:uid="{00000000-0005-0000-0000-0000F8020000}"/>
    <cellStyle name="Comma 5 7" xfId="481" xr:uid="{00000000-0005-0000-0000-0000F9020000}"/>
    <cellStyle name="Comma 5 7 2" xfId="482" xr:uid="{00000000-0005-0000-0000-0000FA020000}"/>
    <cellStyle name="Comma 5 8" xfId="483" xr:uid="{00000000-0005-0000-0000-0000FB020000}"/>
    <cellStyle name="Comma 5 9" xfId="484" xr:uid="{00000000-0005-0000-0000-0000FC020000}"/>
    <cellStyle name="Comma 6" xfId="27" xr:uid="{00000000-0005-0000-0000-0000FD020000}"/>
    <cellStyle name="Comma 6 2" xfId="485" xr:uid="{00000000-0005-0000-0000-0000FE020000}"/>
    <cellStyle name="Comma 6 2 2" xfId="486" xr:uid="{00000000-0005-0000-0000-0000FF020000}"/>
    <cellStyle name="Comma 6 2 2 2" xfId="487" xr:uid="{00000000-0005-0000-0000-000000030000}"/>
    <cellStyle name="Comma 6 2 2 2 2" xfId="488" xr:uid="{00000000-0005-0000-0000-000001030000}"/>
    <cellStyle name="Comma 6 2 2 2 2 2" xfId="489" xr:uid="{00000000-0005-0000-0000-000002030000}"/>
    <cellStyle name="Comma 6 2 2 2 2 2 2" xfId="490" xr:uid="{00000000-0005-0000-0000-000003030000}"/>
    <cellStyle name="Comma 6 2 2 2 2 2 2 2" xfId="491" xr:uid="{00000000-0005-0000-0000-000004030000}"/>
    <cellStyle name="Comma 6 2 2 2 2 2 3" xfId="492" xr:uid="{00000000-0005-0000-0000-000005030000}"/>
    <cellStyle name="Comma 6 2 2 2 2 2 4" xfId="493" xr:uid="{00000000-0005-0000-0000-000006030000}"/>
    <cellStyle name="Comma 6 2 2 2 2 3" xfId="494" xr:uid="{00000000-0005-0000-0000-000007030000}"/>
    <cellStyle name="Comma 6 2 2 2 2 3 2" xfId="495" xr:uid="{00000000-0005-0000-0000-000008030000}"/>
    <cellStyle name="Comma 6 2 2 2 2 4" xfId="496" xr:uid="{00000000-0005-0000-0000-000009030000}"/>
    <cellStyle name="Comma 6 2 2 2 2 5" xfId="497" xr:uid="{00000000-0005-0000-0000-00000A030000}"/>
    <cellStyle name="Comma 6 2 2 2 3" xfId="498" xr:uid="{00000000-0005-0000-0000-00000B030000}"/>
    <cellStyle name="Comma 6 2 2 2 3 2" xfId="499" xr:uid="{00000000-0005-0000-0000-00000C030000}"/>
    <cellStyle name="Comma 6 2 2 2 3 2 2" xfId="500" xr:uid="{00000000-0005-0000-0000-00000D030000}"/>
    <cellStyle name="Comma 6 2 2 2 3 3" xfId="501" xr:uid="{00000000-0005-0000-0000-00000E030000}"/>
    <cellStyle name="Comma 6 2 2 2 3 4" xfId="502" xr:uid="{00000000-0005-0000-0000-00000F030000}"/>
    <cellStyle name="Comma 6 2 2 2 4" xfId="503" xr:uid="{00000000-0005-0000-0000-000010030000}"/>
    <cellStyle name="Comma 6 2 2 2 4 2" xfId="504" xr:uid="{00000000-0005-0000-0000-000011030000}"/>
    <cellStyle name="Comma 6 2 2 2 5" xfId="505" xr:uid="{00000000-0005-0000-0000-000012030000}"/>
    <cellStyle name="Comma 6 2 2 2 6" xfId="506" xr:uid="{00000000-0005-0000-0000-000013030000}"/>
    <cellStyle name="Comma 6 2 2 3" xfId="507" xr:uid="{00000000-0005-0000-0000-000014030000}"/>
    <cellStyle name="Comma 6 2 2 3 2" xfId="508" xr:uid="{00000000-0005-0000-0000-000015030000}"/>
    <cellStyle name="Comma 6 2 2 3 2 2" xfId="509" xr:uid="{00000000-0005-0000-0000-000016030000}"/>
    <cellStyle name="Comma 6 2 2 3 2 2 2" xfId="510" xr:uid="{00000000-0005-0000-0000-000017030000}"/>
    <cellStyle name="Comma 6 2 2 3 2 2 2 2" xfId="511" xr:uid="{00000000-0005-0000-0000-000018030000}"/>
    <cellStyle name="Comma 6 2 2 3 2 2 3" xfId="512" xr:uid="{00000000-0005-0000-0000-000019030000}"/>
    <cellStyle name="Comma 6 2 2 3 2 2 4" xfId="513" xr:uid="{00000000-0005-0000-0000-00001A030000}"/>
    <cellStyle name="Comma 6 2 2 3 2 3" xfId="514" xr:uid="{00000000-0005-0000-0000-00001B030000}"/>
    <cellStyle name="Comma 6 2 2 3 2 3 2" xfId="515" xr:uid="{00000000-0005-0000-0000-00001C030000}"/>
    <cellStyle name="Comma 6 2 2 3 2 4" xfId="516" xr:uid="{00000000-0005-0000-0000-00001D030000}"/>
    <cellStyle name="Comma 6 2 2 3 2 5" xfId="517" xr:uid="{00000000-0005-0000-0000-00001E030000}"/>
    <cellStyle name="Comma 6 2 2 3 3" xfId="518" xr:uid="{00000000-0005-0000-0000-00001F030000}"/>
    <cellStyle name="Comma 6 2 2 3 3 2" xfId="519" xr:uid="{00000000-0005-0000-0000-000020030000}"/>
    <cellStyle name="Comma 6 2 2 3 3 2 2" xfId="520" xr:uid="{00000000-0005-0000-0000-000021030000}"/>
    <cellStyle name="Comma 6 2 2 3 3 3" xfId="521" xr:uid="{00000000-0005-0000-0000-000022030000}"/>
    <cellStyle name="Comma 6 2 2 3 3 4" xfId="522" xr:uid="{00000000-0005-0000-0000-000023030000}"/>
    <cellStyle name="Comma 6 2 2 3 4" xfId="523" xr:uid="{00000000-0005-0000-0000-000024030000}"/>
    <cellStyle name="Comma 6 2 2 3 4 2" xfId="524" xr:uid="{00000000-0005-0000-0000-000025030000}"/>
    <cellStyle name="Comma 6 2 2 3 5" xfId="525" xr:uid="{00000000-0005-0000-0000-000026030000}"/>
    <cellStyle name="Comma 6 2 2 3 6" xfId="526" xr:uid="{00000000-0005-0000-0000-000027030000}"/>
    <cellStyle name="Comma 6 2 2 4" xfId="527" xr:uid="{00000000-0005-0000-0000-000028030000}"/>
    <cellStyle name="Comma 6 2 2 4 2" xfId="528" xr:uid="{00000000-0005-0000-0000-000029030000}"/>
    <cellStyle name="Comma 6 2 2 4 2 2" xfId="529" xr:uid="{00000000-0005-0000-0000-00002A030000}"/>
    <cellStyle name="Comma 6 2 2 4 2 2 2" xfId="530" xr:uid="{00000000-0005-0000-0000-00002B030000}"/>
    <cellStyle name="Comma 6 2 2 4 2 2 2 2" xfId="531" xr:uid="{00000000-0005-0000-0000-00002C030000}"/>
    <cellStyle name="Comma 6 2 2 4 2 2 2 2 2" xfId="532" xr:uid="{00000000-0005-0000-0000-00002D030000}"/>
    <cellStyle name="Comma 6 2 2 4 2 2 2 2 2 2" xfId="533" xr:uid="{00000000-0005-0000-0000-00002E030000}"/>
    <cellStyle name="Comma 6 2 2 4 2 2 2 2 2 2 2" xfId="534" xr:uid="{00000000-0005-0000-0000-00002F030000}"/>
    <cellStyle name="Comma 6 2 2 4 2 2 2 2 2 2 2 2" xfId="535" xr:uid="{00000000-0005-0000-0000-000030030000}"/>
    <cellStyle name="Comma 6 2 2 4 2 2 2 2 2 2 2 2 2" xfId="536" xr:uid="{00000000-0005-0000-0000-000031030000}"/>
    <cellStyle name="Comma 6 2 2 4 2 2 2 2 2 2 2 3" xfId="537" xr:uid="{00000000-0005-0000-0000-000032030000}"/>
    <cellStyle name="Comma 6 2 2 4 2 2 2 2 2 2 2 4" xfId="538" xr:uid="{00000000-0005-0000-0000-000033030000}"/>
    <cellStyle name="Comma 6 2 2 4 2 2 2 2 2 2 3" xfId="539" xr:uid="{00000000-0005-0000-0000-000034030000}"/>
    <cellStyle name="Comma 6 2 2 4 2 2 2 2 2 2 3 2" xfId="540" xr:uid="{00000000-0005-0000-0000-000035030000}"/>
    <cellStyle name="Comma 6 2 2 4 2 2 2 2 2 2 3 2 2" xfId="541" xr:uid="{00000000-0005-0000-0000-000036030000}"/>
    <cellStyle name="Comma 6 2 2 4 2 2 2 2 2 2 3 2 3" xfId="5829" xr:uid="{00000000-0005-0000-0000-000037030000}"/>
    <cellStyle name="Comma 6 2 2 4 2 2 2 2 2 2 3 3" xfId="542" xr:uid="{00000000-0005-0000-0000-000038030000}"/>
    <cellStyle name="Comma 6 2 2 4 2 2 2 2 2 2 3 3 2" xfId="543" xr:uid="{00000000-0005-0000-0000-000039030000}"/>
    <cellStyle name="Comma 6 2 2 4 2 2 2 2 2 2 3 4" xfId="544" xr:uid="{00000000-0005-0000-0000-00003A030000}"/>
    <cellStyle name="Comma 6 2 2 4 2 2 2 2 2 2 3 5" xfId="545" xr:uid="{00000000-0005-0000-0000-00003B030000}"/>
    <cellStyle name="Comma 6 2 2 4 2 2 2 2 2 2 4" xfId="546" xr:uid="{00000000-0005-0000-0000-00003C030000}"/>
    <cellStyle name="Comma 6 2 2 4 2 2 2 2 2 2 4 2" xfId="547" xr:uid="{00000000-0005-0000-0000-00003D030000}"/>
    <cellStyle name="Comma 6 2 2 4 2 2 2 2 2 2 5" xfId="548" xr:uid="{00000000-0005-0000-0000-00003E030000}"/>
    <cellStyle name="Comma 6 2 2 4 2 2 2 2 2 2 6" xfId="549" xr:uid="{00000000-0005-0000-0000-00003F030000}"/>
    <cellStyle name="Comma 6 2 2 4 2 2 2 2 2 3" xfId="550" xr:uid="{00000000-0005-0000-0000-000040030000}"/>
    <cellStyle name="Comma 6 2 2 4 2 2 2 2 2 3 2" xfId="551" xr:uid="{00000000-0005-0000-0000-000041030000}"/>
    <cellStyle name="Comma 6 2 2 4 2 2 2 2 2 3 2 2" xfId="552" xr:uid="{00000000-0005-0000-0000-000042030000}"/>
    <cellStyle name="Comma 6 2 2 4 2 2 2 2 2 3 3" xfId="553" xr:uid="{00000000-0005-0000-0000-000043030000}"/>
    <cellStyle name="Comma 6 2 2 4 2 2 2 2 2 3 4" xfId="554" xr:uid="{00000000-0005-0000-0000-000044030000}"/>
    <cellStyle name="Comma 6 2 2 4 2 2 2 2 2 4" xfId="555" xr:uid="{00000000-0005-0000-0000-000045030000}"/>
    <cellStyle name="Comma 6 2 2 4 2 2 2 2 2 4 2" xfId="556" xr:uid="{00000000-0005-0000-0000-000046030000}"/>
    <cellStyle name="Comma 6 2 2 4 2 2 2 2 2 5" xfId="557" xr:uid="{00000000-0005-0000-0000-000047030000}"/>
    <cellStyle name="Comma 6 2 2 4 2 2 2 2 2 6" xfId="558" xr:uid="{00000000-0005-0000-0000-000048030000}"/>
    <cellStyle name="Comma 6 2 2 4 2 2 2 2 3" xfId="559" xr:uid="{00000000-0005-0000-0000-000049030000}"/>
    <cellStyle name="Comma 6 2 2 4 2 2 2 2 3 2" xfId="560" xr:uid="{00000000-0005-0000-0000-00004A030000}"/>
    <cellStyle name="Comma 6 2 2 4 2 2 2 2 3 2 2" xfId="561" xr:uid="{00000000-0005-0000-0000-00004B030000}"/>
    <cellStyle name="Comma 6 2 2 4 2 2 2 2 3 3" xfId="562" xr:uid="{00000000-0005-0000-0000-00004C030000}"/>
    <cellStyle name="Comma 6 2 2 4 2 2 2 2 3 4" xfId="563" xr:uid="{00000000-0005-0000-0000-00004D030000}"/>
    <cellStyle name="Comma 6 2 2 4 2 2 2 2 4" xfId="564" xr:uid="{00000000-0005-0000-0000-00004E030000}"/>
    <cellStyle name="Comma 6 2 2 4 2 2 2 2 4 2" xfId="565" xr:uid="{00000000-0005-0000-0000-00004F030000}"/>
    <cellStyle name="Comma 6 2 2 4 2 2 2 2 5" xfId="566" xr:uid="{00000000-0005-0000-0000-000050030000}"/>
    <cellStyle name="Comma 6 2 2 4 2 2 2 2 6" xfId="567" xr:uid="{00000000-0005-0000-0000-000051030000}"/>
    <cellStyle name="Comma 6 2 2 4 2 2 2 3" xfId="568" xr:uid="{00000000-0005-0000-0000-000052030000}"/>
    <cellStyle name="Comma 6 2 2 4 2 2 2 3 2" xfId="569" xr:uid="{00000000-0005-0000-0000-000053030000}"/>
    <cellStyle name="Comma 6 2 2 4 2 2 2 3 2 2" xfId="570" xr:uid="{00000000-0005-0000-0000-000054030000}"/>
    <cellStyle name="Comma 6 2 2 4 2 2 2 3 2 2 2" xfId="571" xr:uid="{00000000-0005-0000-0000-000055030000}"/>
    <cellStyle name="Comma 6 2 2 4 2 2 2 3 2 2 2 2" xfId="572" xr:uid="{00000000-0005-0000-0000-000056030000}"/>
    <cellStyle name="Comma 6 2 2 4 2 2 2 3 2 2 2 2 2" xfId="573" xr:uid="{00000000-0005-0000-0000-000057030000}"/>
    <cellStyle name="Comma 6 2 2 4 2 2 2 3 2 2 2 2 3" xfId="5830" xr:uid="{00000000-0005-0000-0000-000058030000}"/>
    <cellStyle name="Comma 6 2 2 4 2 2 2 3 2 2 2 3" xfId="574" xr:uid="{00000000-0005-0000-0000-000059030000}"/>
    <cellStyle name="Comma 6 2 2 4 2 2 2 3 2 2 2 3 2" xfId="575" xr:uid="{00000000-0005-0000-0000-00005A030000}"/>
    <cellStyle name="Comma 6 2 2 4 2 2 2 3 2 2 2 4" xfId="576" xr:uid="{00000000-0005-0000-0000-00005B030000}"/>
    <cellStyle name="Comma 6 2 2 4 2 2 2 3 2 2 2 5" xfId="577" xr:uid="{00000000-0005-0000-0000-00005C030000}"/>
    <cellStyle name="Comma 6 2 2 4 2 2 2 3 2 2 3" xfId="578" xr:uid="{00000000-0005-0000-0000-00005D030000}"/>
    <cellStyle name="Comma 6 2 2 4 2 2 2 3 2 2 3 2" xfId="579" xr:uid="{00000000-0005-0000-0000-00005E030000}"/>
    <cellStyle name="Comma 6 2 2 4 2 2 2 3 2 2 4" xfId="580" xr:uid="{00000000-0005-0000-0000-00005F030000}"/>
    <cellStyle name="Comma 6 2 2 4 2 2 2 3 2 2 5" xfId="581" xr:uid="{00000000-0005-0000-0000-000060030000}"/>
    <cellStyle name="Comma 6 2 2 4 2 2 2 3 2 3" xfId="582" xr:uid="{00000000-0005-0000-0000-000061030000}"/>
    <cellStyle name="Comma 6 2 2 4 2 2 2 3 2 3 2" xfId="1" xr:uid="{00000000-0005-0000-0000-000062030000}"/>
    <cellStyle name="Comma 6 2 2 4 2 2 2 3 2 3 2 2" xfId="583" xr:uid="{00000000-0005-0000-0000-000063030000}"/>
    <cellStyle name="Comma 6 2 2 4 2 2 2 3 2 3 2 2 2" xfId="5831" xr:uid="{00000000-0005-0000-0000-000064030000}"/>
    <cellStyle name="Comma 6 2 2 4 2 2 2 3 2 3 2 3" xfId="5828" xr:uid="{00000000-0005-0000-0000-000065030000}"/>
    <cellStyle name="Comma 6 2 2 4 2 2 2 3 2 3 3" xfId="584" xr:uid="{00000000-0005-0000-0000-000066030000}"/>
    <cellStyle name="Comma 6 2 2 4 2 2 2 3 2 3 3 2" xfId="585" xr:uid="{00000000-0005-0000-0000-000067030000}"/>
    <cellStyle name="Comma 6 2 2 4 2 2 2 3 2 3 4" xfId="586" xr:uid="{00000000-0005-0000-0000-000068030000}"/>
    <cellStyle name="Comma 6 2 2 4 2 2 2 3 2 3 5" xfId="587" xr:uid="{00000000-0005-0000-0000-000069030000}"/>
    <cellStyle name="Comma 6 2 2 4 2 2 2 3 2 3 6" xfId="5825" xr:uid="{00000000-0005-0000-0000-00006A030000}"/>
    <cellStyle name="Comma 6 2 2 4 2 2 2 3 2 3 7" xfId="5826" xr:uid="{00000000-0005-0000-0000-00006B030000}"/>
    <cellStyle name="Comma 6 2 2 4 2 2 2 3 2 3 8" xfId="5834" xr:uid="{00000000-0005-0000-0000-00006C030000}"/>
    <cellStyle name="Comma 6 2 2 4 2 2 2 3 2 4" xfId="588" xr:uid="{00000000-0005-0000-0000-00006D030000}"/>
    <cellStyle name="Comma 6 2 2 4 2 2 2 3 2 4 2" xfId="589" xr:uid="{00000000-0005-0000-0000-00006E030000}"/>
    <cellStyle name="Comma 6 2 2 4 2 2 2 3 2 5" xfId="590" xr:uid="{00000000-0005-0000-0000-00006F030000}"/>
    <cellStyle name="Comma 6 2 2 4 2 2 2 3 2 6" xfId="591" xr:uid="{00000000-0005-0000-0000-000070030000}"/>
    <cellStyle name="Comma 6 2 2 4 2 2 2 3 3" xfId="592" xr:uid="{00000000-0005-0000-0000-000071030000}"/>
    <cellStyle name="Comma 6 2 2 4 2 2 2 3 3 2" xfId="593" xr:uid="{00000000-0005-0000-0000-000072030000}"/>
    <cellStyle name="Comma 6 2 2 4 2 2 2 3 3 2 2" xfId="594" xr:uid="{00000000-0005-0000-0000-000073030000}"/>
    <cellStyle name="Comma 6 2 2 4 2 2 2 3 3 3" xfId="595" xr:uid="{00000000-0005-0000-0000-000074030000}"/>
    <cellStyle name="Comma 6 2 2 4 2 2 2 3 3 4" xfId="596" xr:uid="{00000000-0005-0000-0000-000075030000}"/>
    <cellStyle name="Comma 6 2 2 4 2 2 2 3 4" xfId="597" xr:uid="{00000000-0005-0000-0000-000076030000}"/>
    <cellStyle name="Comma 6 2 2 4 2 2 2 3 4 2" xfId="598" xr:uid="{00000000-0005-0000-0000-000077030000}"/>
    <cellStyle name="Comma 6 2 2 4 2 2 2 3 5" xfId="599" xr:uid="{00000000-0005-0000-0000-000078030000}"/>
    <cellStyle name="Comma 6 2 2 4 2 2 2 3 6" xfId="600" xr:uid="{00000000-0005-0000-0000-000079030000}"/>
    <cellStyle name="Comma 6 2 2 4 2 2 2 4" xfId="601" xr:uid="{00000000-0005-0000-0000-00007A030000}"/>
    <cellStyle name="Comma 6 2 2 4 2 2 2 4 2" xfId="602" xr:uid="{00000000-0005-0000-0000-00007B030000}"/>
    <cellStyle name="Comma 6 2 2 4 2 2 2 4 2 2" xfId="603" xr:uid="{00000000-0005-0000-0000-00007C030000}"/>
    <cellStyle name="Comma 6 2 2 4 2 2 2 4 2 2 2" xfId="604" xr:uid="{00000000-0005-0000-0000-00007D030000}"/>
    <cellStyle name="Comma 6 2 2 4 2 2 2 4 2 3" xfId="605" xr:uid="{00000000-0005-0000-0000-00007E030000}"/>
    <cellStyle name="Comma 6 2 2 4 2 2 2 4 2 4" xfId="606" xr:uid="{00000000-0005-0000-0000-00007F030000}"/>
    <cellStyle name="Comma 6 2 2 4 2 2 2 4 3" xfId="607" xr:uid="{00000000-0005-0000-0000-000080030000}"/>
    <cellStyle name="Comma 6 2 2 4 2 2 2 4 3 2" xfId="608" xr:uid="{00000000-0005-0000-0000-000081030000}"/>
    <cellStyle name="Comma 6 2 2 4 2 2 2 4 3 3" xfId="609" xr:uid="{00000000-0005-0000-0000-000082030000}"/>
    <cellStyle name="Comma 6 2 2 4 2 2 2 4 4" xfId="610" xr:uid="{00000000-0005-0000-0000-000083030000}"/>
    <cellStyle name="Comma 6 2 2 4 2 2 2 4 5" xfId="611" xr:uid="{00000000-0005-0000-0000-000084030000}"/>
    <cellStyle name="Comma 6 2 2 4 2 2 2 5" xfId="612" xr:uid="{00000000-0005-0000-0000-000085030000}"/>
    <cellStyle name="Comma 6 2 2 4 2 2 2 5 2" xfId="613" xr:uid="{00000000-0005-0000-0000-000086030000}"/>
    <cellStyle name="Comma 6 2 2 4 2 2 2 5 2 2" xfId="614" xr:uid="{00000000-0005-0000-0000-000087030000}"/>
    <cellStyle name="Comma 6 2 2 4 2 2 2 5 3" xfId="615" xr:uid="{00000000-0005-0000-0000-000088030000}"/>
    <cellStyle name="Comma 6 2 2 4 2 2 2 5 4" xfId="616" xr:uid="{00000000-0005-0000-0000-000089030000}"/>
    <cellStyle name="Comma 6 2 2 4 2 2 2 6" xfId="617" xr:uid="{00000000-0005-0000-0000-00008A030000}"/>
    <cellStyle name="Comma 6 2 2 4 2 2 2 6 2" xfId="618" xr:uid="{00000000-0005-0000-0000-00008B030000}"/>
    <cellStyle name="Comma 6 2 2 4 2 2 2 7" xfId="619" xr:uid="{00000000-0005-0000-0000-00008C030000}"/>
    <cellStyle name="Comma 6 2 2 4 2 2 2 8" xfId="620" xr:uid="{00000000-0005-0000-0000-00008D030000}"/>
    <cellStyle name="Comma 6 2 2 4 2 2 3" xfId="621" xr:uid="{00000000-0005-0000-0000-00008E030000}"/>
    <cellStyle name="Comma 6 2 2 4 2 2 3 2" xfId="622" xr:uid="{00000000-0005-0000-0000-00008F030000}"/>
    <cellStyle name="Comma 6 2 2 4 2 2 3 2 2" xfId="623" xr:uid="{00000000-0005-0000-0000-000090030000}"/>
    <cellStyle name="Comma 6 2 2 4 2 2 3 3" xfId="624" xr:uid="{00000000-0005-0000-0000-000091030000}"/>
    <cellStyle name="Comma 6 2 2 4 2 2 3 4" xfId="625" xr:uid="{00000000-0005-0000-0000-000092030000}"/>
    <cellStyle name="Comma 6 2 2 4 2 2 4" xfId="626" xr:uid="{00000000-0005-0000-0000-000093030000}"/>
    <cellStyle name="Comma 6 2 2 4 2 2 4 2" xfId="627" xr:uid="{00000000-0005-0000-0000-000094030000}"/>
    <cellStyle name="Comma 6 2 2 4 2 2 4 3" xfId="628" xr:uid="{00000000-0005-0000-0000-000095030000}"/>
    <cellStyle name="Comma 6 2 2 4 2 2 5" xfId="629" xr:uid="{00000000-0005-0000-0000-000096030000}"/>
    <cellStyle name="Comma 6 2 2 4 2 2 6" xfId="630" xr:uid="{00000000-0005-0000-0000-000097030000}"/>
    <cellStyle name="Comma 6 2 2 4 2 3" xfId="631" xr:uid="{00000000-0005-0000-0000-000098030000}"/>
    <cellStyle name="Comma 6 2 2 4 2 3 2" xfId="632" xr:uid="{00000000-0005-0000-0000-000099030000}"/>
    <cellStyle name="Comma 6 2 2 4 2 3 2 2" xfId="633" xr:uid="{00000000-0005-0000-0000-00009A030000}"/>
    <cellStyle name="Comma 6 2 2 4 2 3 3" xfId="634" xr:uid="{00000000-0005-0000-0000-00009B030000}"/>
    <cellStyle name="Comma 6 2 2 4 2 3 4" xfId="635" xr:uid="{00000000-0005-0000-0000-00009C030000}"/>
    <cellStyle name="Comma 6 2 2 4 2 4" xfId="636" xr:uid="{00000000-0005-0000-0000-00009D030000}"/>
    <cellStyle name="Comma 6 2 2 4 2 4 2" xfId="637" xr:uid="{00000000-0005-0000-0000-00009E030000}"/>
    <cellStyle name="Comma 6 2 2 4 2 5" xfId="638" xr:uid="{00000000-0005-0000-0000-00009F030000}"/>
    <cellStyle name="Comma 6 2 2 4 2 6" xfId="639" xr:uid="{00000000-0005-0000-0000-0000A0030000}"/>
    <cellStyle name="Comma 6 2 2 4 3" xfId="640" xr:uid="{00000000-0005-0000-0000-0000A1030000}"/>
    <cellStyle name="Comma 6 2 2 4 3 2" xfId="641" xr:uid="{00000000-0005-0000-0000-0000A2030000}"/>
    <cellStyle name="Comma 6 2 2 4 3 2 2" xfId="642" xr:uid="{00000000-0005-0000-0000-0000A3030000}"/>
    <cellStyle name="Comma 6 2 2 4 3 3" xfId="643" xr:uid="{00000000-0005-0000-0000-0000A4030000}"/>
    <cellStyle name="Comma 6 2 2 4 3 4" xfId="644" xr:uid="{00000000-0005-0000-0000-0000A5030000}"/>
    <cellStyle name="Comma 6 2 2 4 4" xfId="645" xr:uid="{00000000-0005-0000-0000-0000A6030000}"/>
    <cellStyle name="Comma 6 2 2 4 4 2" xfId="646" xr:uid="{00000000-0005-0000-0000-0000A7030000}"/>
    <cellStyle name="Comma 6 2 2 4 5" xfId="647" xr:uid="{00000000-0005-0000-0000-0000A8030000}"/>
    <cellStyle name="Comma 6 2 2 4 6" xfId="648" xr:uid="{00000000-0005-0000-0000-0000A9030000}"/>
    <cellStyle name="Comma 6 2 2 5" xfId="649" xr:uid="{00000000-0005-0000-0000-0000AA030000}"/>
    <cellStyle name="Comma 6 2 2 5 2" xfId="650" xr:uid="{00000000-0005-0000-0000-0000AB030000}"/>
    <cellStyle name="Comma 6 2 2 5 2 2" xfId="651" xr:uid="{00000000-0005-0000-0000-0000AC030000}"/>
    <cellStyle name="Comma 6 2 2 5 2 2 2" xfId="652" xr:uid="{00000000-0005-0000-0000-0000AD030000}"/>
    <cellStyle name="Comma 6 2 2 5 2 2 2 2" xfId="653" xr:uid="{00000000-0005-0000-0000-0000AE030000}"/>
    <cellStyle name="Comma 6 2 2 5 2 2 3" xfId="654" xr:uid="{00000000-0005-0000-0000-0000AF030000}"/>
    <cellStyle name="Comma 6 2 2 5 2 2 4" xfId="655" xr:uid="{00000000-0005-0000-0000-0000B0030000}"/>
    <cellStyle name="Comma 6 2 2 5 2 3" xfId="656" xr:uid="{00000000-0005-0000-0000-0000B1030000}"/>
    <cellStyle name="Comma 6 2 2 5 2 3 2" xfId="657" xr:uid="{00000000-0005-0000-0000-0000B2030000}"/>
    <cellStyle name="Comma 6 2 2 5 2 4" xfId="658" xr:uid="{00000000-0005-0000-0000-0000B3030000}"/>
    <cellStyle name="Comma 6 2 2 5 2 5" xfId="659" xr:uid="{00000000-0005-0000-0000-0000B4030000}"/>
    <cellStyle name="Comma 6 2 2 5 3" xfId="660" xr:uid="{00000000-0005-0000-0000-0000B5030000}"/>
    <cellStyle name="Comma 6 2 2 5 3 2" xfId="661" xr:uid="{00000000-0005-0000-0000-0000B6030000}"/>
    <cellStyle name="Comma 6 2 2 5 3 2 2" xfId="662" xr:uid="{00000000-0005-0000-0000-0000B7030000}"/>
    <cellStyle name="Comma 6 2 2 5 3 3" xfId="663" xr:uid="{00000000-0005-0000-0000-0000B8030000}"/>
    <cellStyle name="Comma 6 2 2 5 3 4" xfId="664" xr:uid="{00000000-0005-0000-0000-0000B9030000}"/>
    <cellStyle name="Comma 6 2 2 5 4" xfId="665" xr:uid="{00000000-0005-0000-0000-0000BA030000}"/>
    <cellStyle name="Comma 6 2 2 5 4 2" xfId="666" xr:uid="{00000000-0005-0000-0000-0000BB030000}"/>
    <cellStyle name="Comma 6 2 2 5 5" xfId="667" xr:uid="{00000000-0005-0000-0000-0000BC030000}"/>
    <cellStyle name="Comma 6 2 2 5 6" xfId="668" xr:uid="{00000000-0005-0000-0000-0000BD030000}"/>
    <cellStyle name="Comma 6 2 2 6" xfId="669" xr:uid="{00000000-0005-0000-0000-0000BE030000}"/>
    <cellStyle name="Comma 6 2 2 6 2" xfId="670" xr:uid="{00000000-0005-0000-0000-0000BF030000}"/>
    <cellStyle name="Comma 6 2 2 6 2 2" xfId="671" xr:uid="{00000000-0005-0000-0000-0000C0030000}"/>
    <cellStyle name="Comma 6 2 2 6 3" xfId="672" xr:uid="{00000000-0005-0000-0000-0000C1030000}"/>
    <cellStyle name="Comma 6 2 2 6 4" xfId="673" xr:uid="{00000000-0005-0000-0000-0000C2030000}"/>
    <cellStyle name="Comma 6 2 2 7" xfId="674" xr:uid="{00000000-0005-0000-0000-0000C3030000}"/>
    <cellStyle name="Comma 6 2 2 7 2" xfId="675" xr:uid="{00000000-0005-0000-0000-0000C4030000}"/>
    <cellStyle name="Comma 6 2 2 8" xfId="676" xr:uid="{00000000-0005-0000-0000-0000C5030000}"/>
    <cellStyle name="Comma 6 2 2 9" xfId="677" xr:uid="{00000000-0005-0000-0000-0000C6030000}"/>
    <cellStyle name="Comma 6 2 3" xfId="678" xr:uid="{00000000-0005-0000-0000-0000C7030000}"/>
    <cellStyle name="Comma 6 2 3 2" xfId="679" xr:uid="{00000000-0005-0000-0000-0000C8030000}"/>
    <cellStyle name="Comma 6 2 3 2 2" xfId="680" xr:uid="{00000000-0005-0000-0000-0000C9030000}"/>
    <cellStyle name="Comma 6 2 3 2 2 2" xfId="681" xr:uid="{00000000-0005-0000-0000-0000CA030000}"/>
    <cellStyle name="Comma 6 2 3 2 2 2 2" xfId="682" xr:uid="{00000000-0005-0000-0000-0000CB030000}"/>
    <cellStyle name="Comma 6 2 3 2 2 3" xfId="683" xr:uid="{00000000-0005-0000-0000-0000CC030000}"/>
    <cellStyle name="Comma 6 2 3 2 2 4" xfId="684" xr:uid="{00000000-0005-0000-0000-0000CD030000}"/>
    <cellStyle name="Comma 6 2 3 2 3" xfId="685" xr:uid="{00000000-0005-0000-0000-0000CE030000}"/>
    <cellStyle name="Comma 6 2 3 2 3 2" xfId="686" xr:uid="{00000000-0005-0000-0000-0000CF030000}"/>
    <cellStyle name="Comma 6 2 3 2 4" xfId="687" xr:uid="{00000000-0005-0000-0000-0000D0030000}"/>
    <cellStyle name="Comma 6 2 3 2 5" xfId="688" xr:uid="{00000000-0005-0000-0000-0000D1030000}"/>
    <cellStyle name="Comma 6 2 3 3" xfId="689" xr:uid="{00000000-0005-0000-0000-0000D2030000}"/>
    <cellStyle name="Comma 6 2 3 3 2" xfId="690" xr:uid="{00000000-0005-0000-0000-0000D3030000}"/>
    <cellStyle name="Comma 6 2 3 3 2 2" xfId="691" xr:uid="{00000000-0005-0000-0000-0000D4030000}"/>
    <cellStyle name="Comma 6 2 3 3 3" xfId="692" xr:uid="{00000000-0005-0000-0000-0000D5030000}"/>
    <cellStyle name="Comma 6 2 3 3 4" xfId="693" xr:uid="{00000000-0005-0000-0000-0000D6030000}"/>
    <cellStyle name="Comma 6 2 3 4" xfId="694" xr:uid="{00000000-0005-0000-0000-0000D7030000}"/>
    <cellStyle name="Comma 6 2 3 4 2" xfId="695" xr:uid="{00000000-0005-0000-0000-0000D8030000}"/>
    <cellStyle name="Comma 6 2 3 5" xfId="696" xr:uid="{00000000-0005-0000-0000-0000D9030000}"/>
    <cellStyle name="Comma 6 2 3 6" xfId="697" xr:uid="{00000000-0005-0000-0000-0000DA030000}"/>
    <cellStyle name="Comma 6 2 4" xfId="698" xr:uid="{00000000-0005-0000-0000-0000DB030000}"/>
    <cellStyle name="Comma 6 2 4 2" xfId="699" xr:uid="{00000000-0005-0000-0000-0000DC030000}"/>
    <cellStyle name="Comma 6 2 4 2 2" xfId="700" xr:uid="{00000000-0005-0000-0000-0000DD030000}"/>
    <cellStyle name="Comma 6 2 4 3" xfId="701" xr:uid="{00000000-0005-0000-0000-0000DE030000}"/>
    <cellStyle name="Comma 6 2 4 4" xfId="702" xr:uid="{00000000-0005-0000-0000-0000DF030000}"/>
    <cellStyle name="Comma 6 2 5" xfId="703" xr:uid="{00000000-0005-0000-0000-0000E0030000}"/>
    <cellStyle name="Comma 6 2 5 2" xfId="704" xr:uid="{00000000-0005-0000-0000-0000E1030000}"/>
    <cellStyle name="Comma 6 2 6" xfId="705" xr:uid="{00000000-0005-0000-0000-0000E2030000}"/>
    <cellStyle name="Comma 6 2 7" xfId="706" xr:uid="{00000000-0005-0000-0000-0000E3030000}"/>
    <cellStyle name="Comma 6 3" xfId="707" xr:uid="{00000000-0005-0000-0000-0000E4030000}"/>
    <cellStyle name="Comma 6 3 2" xfId="708" xr:uid="{00000000-0005-0000-0000-0000E5030000}"/>
    <cellStyle name="Comma 6 3 2 2" xfId="709" xr:uid="{00000000-0005-0000-0000-0000E6030000}"/>
    <cellStyle name="Comma 6 3 2 2 2" xfId="710" xr:uid="{00000000-0005-0000-0000-0000E7030000}"/>
    <cellStyle name="Comma 6 3 2 2 2 2" xfId="711" xr:uid="{00000000-0005-0000-0000-0000E8030000}"/>
    <cellStyle name="Comma 6 3 2 2 3" xfId="712" xr:uid="{00000000-0005-0000-0000-0000E9030000}"/>
    <cellStyle name="Comma 6 3 2 2 4" xfId="713" xr:uid="{00000000-0005-0000-0000-0000EA030000}"/>
    <cellStyle name="Comma 6 3 2 3" xfId="714" xr:uid="{00000000-0005-0000-0000-0000EB030000}"/>
    <cellStyle name="Comma 6 3 2 3 2" xfId="715" xr:uid="{00000000-0005-0000-0000-0000EC030000}"/>
    <cellStyle name="Comma 6 3 2 4" xfId="716" xr:uid="{00000000-0005-0000-0000-0000ED030000}"/>
    <cellStyle name="Comma 6 3 2 5" xfId="717" xr:uid="{00000000-0005-0000-0000-0000EE030000}"/>
    <cellStyle name="Comma 6 3 3" xfId="718" xr:uid="{00000000-0005-0000-0000-0000EF030000}"/>
    <cellStyle name="Comma 6 3 3 2" xfId="719" xr:uid="{00000000-0005-0000-0000-0000F0030000}"/>
    <cellStyle name="Comma 6 3 3 2 2" xfId="720" xr:uid="{00000000-0005-0000-0000-0000F1030000}"/>
    <cellStyle name="Comma 6 3 3 3" xfId="721" xr:uid="{00000000-0005-0000-0000-0000F2030000}"/>
    <cellStyle name="Comma 6 3 3 4" xfId="722" xr:uid="{00000000-0005-0000-0000-0000F3030000}"/>
    <cellStyle name="Comma 6 3 4" xfId="723" xr:uid="{00000000-0005-0000-0000-0000F4030000}"/>
    <cellStyle name="Comma 6 3 4 2" xfId="724" xr:uid="{00000000-0005-0000-0000-0000F5030000}"/>
    <cellStyle name="Comma 6 3 5" xfId="725" xr:uid="{00000000-0005-0000-0000-0000F6030000}"/>
    <cellStyle name="Comma 6 3 6" xfId="726" xr:uid="{00000000-0005-0000-0000-0000F7030000}"/>
    <cellStyle name="Comma 6 4" xfId="727" xr:uid="{00000000-0005-0000-0000-0000F8030000}"/>
    <cellStyle name="Comma 6 4 2" xfId="728" xr:uid="{00000000-0005-0000-0000-0000F9030000}"/>
    <cellStyle name="Comma 6 4 2 2" xfId="729" xr:uid="{00000000-0005-0000-0000-0000FA030000}"/>
    <cellStyle name="Comma 6 4 2 2 2" xfId="730" xr:uid="{00000000-0005-0000-0000-0000FB030000}"/>
    <cellStyle name="Comma 6 4 2 3" xfId="731" xr:uid="{00000000-0005-0000-0000-0000FC030000}"/>
    <cellStyle name="Comma 6 4 2 4" xfId="732" xr:uid="{00000000-0005-0000-0000-0000FD030000}"/>
    <cellStyle name="Comma 6 4 3" xfId="733" xr:uid="{00000000-0005-0000-0000-0000FE030000}"/>
    <cellStyle name="Comma 6 4 3 2" xfId="734" xr:uid="{00000000-0005-0000-0000-0000FF030000}"/>
    <cellStyle name="Comma 6 4 4" xfId="735" xr:uid="{00000000-0005-0000-0000-000000040000}"/>
    <cellStyle name="Comma 6 4 5" xfId="736" xr:uid="{00000000-0005-0000-0000-000001040000}"/>
    <cellStyle name="Comma 6 5" xfId="737" xr:uid="{00000000-0005-0000-0000-000002040000}"/>
    <cellStyle name="Comma 6 5 2" xfId="738" xr:uid="{00000000-0005-0000-0000-000003040000}"/>
    <cellStyle name="Comma 6 5 2 2" xfId="739" xr:uid="{00000000-0005-0000-0000-000004040000}"/>
    <cellStyle name="Comma 6 5 3" xfId="740" xr:uid="{00000000-0005-0000-0000-000005040000}"/>
    <cellStyle name="Comma 6 5 4" xfId="741" xr:uid="{00000000-0005-0000-0000-000006040000}"/>
    <cellStyle name="Comma 6 6" xfId="742" xr:uid="{00000000-0005-0000-0000-000007040000}"/>
    <cellStyle name="Comma 6 6 2" xfId="743" xr:uid="{00000000-0005-0000-0000-000008040000}"/>
    <cellStyle name="Comma 6 7" xfId="744" xr:uid="{00000000-0005-0000-0000-000009040000}"/>
    <cellStyle name="Comma 6 8" xfId="745" xr:uid="{00000000-0005-0000-0000-00000A040000}"/>
    <cellStyle name="Comma 6 9" xfId="746" xr:uid="{00000000-0005-0000-0000-00000B040000}"/>
    <cellStyle name="Comma 7" xfId="28" xr:uid="{00000000-0005-0000-0000-00000C040000}"/>
    <cellStyle name="Comma 7 2" xfId="29" xr:uid="{00000000-0005-0000-0000-00000D040000}"/>
    <cellStyle name="Comma 7 2 2" xfId="747" xr:uid="{00000000-0005-0000-0000-00000E040000}"/>
    <cellStyle name="Comma 7 2 2 2" xfId="748" xr:uid="{00000000-0005-0000-0000-00000F040000}"/>
    <cellStyle name="Comma 7 2 2 2 2" xfId="749" xr:uid="{00000000-0005-0000-0000-000010040000}"/>
    <cellStyle name="Comma 7 2 2 2 2 2" xfId="750" xr:uid="{00000000-0005-0000-0000-000011040000}"/>
    <cellStyle name="Comma 7 2 2 2 2 2 2" xfId="751" xr:uid="{00000000-0005-0000-0000-000012040000}"/>
    <cellStyle name="Comma 7 2 2 2 2 3" xfId="752" xr:uid="{00000000-0005-0000-0000-000013040000}"/>
    <cellStyle name="Comma 7 2 2 2 2 4" xfId="753" xr:uid="{00000000-0005-0000-0000-000014040000}"/>
    <cellStyle name="Comma 7 2 2 2 3" xfId="754" xr:uid="{00000000-0005-0000-0000-000015040000}"/>
    <cellStyle name="Comma 7 2 2 2 3 2" xfId="755" xr:uid="{00000000-0005-0000-0000-000016040000}"/>
    <cellStyle name="Comma 7 2 2 2 4" xfId="756" xr:uid="{00000000-0005-0000-0000-000017040000}"/>
    <cellStyle name="Comma 7 2 2 2 5" xfId="757" xr:uid="{00000000-0005-0000-0000-000018040000}"/>
    <cellStyle name="Comma 7 2 2 3" xfId="758" xr:uid="{00000000-0005-0000-0000-000019040000}"/>
    <cellStyle name="Comma 7 2 2 3 2" xfId="759" xr:uid="{00000000-0005-0000-0000-00001A040000}"/>
    <cellStyle name="Comma 7 2 2 3 2 2" xfId="760" xr:uid="{00000000-0005-0000-0000-00001B040000}"/>
    <cellStyle name="Comma 7 2 2 3 2 2 2" xfId="761" xr:uid="{00000000-0005-0000-0000-00001C040000}"/>
    <cellStyle name="Comma 7 2 2 3 2 3" xfId="762" xr:uid="{00000000-0005-0000-0000-00001D040000}"/>
    <cellStyle name="Comma 7 2 2 3 2 4" xfId="763" xr:uid="{00000000-0005-0000-0000-00001E040000}"/>
    <cellStyle name="Comma 7 2 2 3 3" xfId="764" xr:uid="{00000000-0005-0000-0000-00001F040000}"/>
    <cellStyle name="Comma 7 2 2 3 3 2" xfId="765" xr:uid="{00000000-0005-0000-0000-000020040000}"/>
    <cellStyle name="Comma 7 2 2 3 4" xfId="766" xr:uid="{00000000-0005-0000-0000-000021040000}"/>
    <cellStyle name="Comma 7 2 2 3 5" xfId="767" xr:uid="{00000000-0005-0000-0000-000022040000}"/>
    <cellStyle name="Comma 7 2 2 4" xfId="768" xr:uid="{00000000-0005-0000-0000-000023040000}"/>
    <cellStyle name="Comma 7 2 2 4 2" xfId="769" xr:uid="{00000000-0005-0000-0000-000024040000}"/>
    <cellStyle name="Comma 7 2 2 4 2 2" xfId="770" xr:uid="{00000000-0005-0000-0000-000025040000}"/>
    <cellStyle name="Comma 7 2 2 4 3" xfId="771" xr:uid="{00000000-0005-0000-0000-000026040000}"/>
    <cellStyle name="Comma 7 2 2 4 4" xfId="772" xr:uid="{00000000-0005-0000-0000-000027040000}"/>
    <cellStyle name="Comma 7 2 2 5" xfId="773" xr:uid="{00000000-0005-0000-0000-000028040000}"/>
    <cellStyle name="Comma 7 2 2 5 2" xfId="774" xr:uid="{00000000-0005-0000-0000-000029040000}"/>
    <cellStyle name="Comma 7 2 2 6" xfId="775" xr:uid="{00000000-0005-0000-0000-00002A040000}"/>
    <cellStyle name="Comma 7 2 2 7" xfId="776" xr:uid="{00000000-0005-0000-0000-00002B040000}"/>
    <cellStyle name="Comma 7 2 3" xfId="777" xr:uid="{00000000-0005-0000-0000-00002C040000}"/>
    <cellStyle name="Comma 7 2 3 2" xfId="778" xr:uid="{00000000-0005-0000-0000-00002D040000}"/>
    <cellStyle name="Comma 7 2 3 2 2" xfId="779" xr:uid="{00000000-0005-0000-0000-00002E040000}"/>
    <cellStyle name="Comma 7 2 3 2 2 2" xfId="780" xr:uid="{00000000-0005-0000-0000-00002F040000}"/>
    <cellStyle name="Comma 7 2 3 2 3" xfId="781" xr:uid="{00000000-0005-0000-0000-000030040000}"/>
    <cellStyle name="Comma 7 2 3 2 4" xfId="782" xr:uid="{00000000-0005-0000-0000-000031040000}"/>
    <cellStyle name="Comma 7 2 3 3" xfId="783" xr:uid="{00000000-0005-0000-0000-000032040000}"/>
    <cellStyle name="Comma 7 2 3 3 2" xfId="784" xr:uid="{00000000-0005-0000-0000-000033040000}"/>
    <cellStyle name="Comma 7 2 3 4" xfId="785" xr:uid="{00000000-0005-0000-0000-000034040000}"/>
    <cellStyle name="Comma 7 2 3 5" xfId="786" xr:uid="{00000000-0005-0000-0000-000035040000}"/>
    <cellStyle name="Comma 7 2 4" xfId="787" xr:uid="{00000000-0005-0000-0000-000036040000}"/>
    <cellStyle name="Comma 7 2 4 2" xfId="788" xr:uid="{00000000-0005-0000-0000-000037040000}"/>
    <cellStyle name="Comma 7 2 4 2 2" xfId="789" xr:uid="{00000000-0005-0000-0000-000038040000}"/>
    <cellStyle name="Comma 7 2 4 3" xfId="790" xr:uid="{00000000-0005-0000-0000-000039040000}"/>
    <cellStyle name="Comma 7 2 4 4" xfId="791" xr:uid="{00000000-0005-0000-0000-00003A040000}"/>
    <cellStyle name="Comma 7 2 5" xfId="792" xr:uid="{00000000-0005-0000-0000-00003B040000}"/>
    <cellStyle name="Comma 7 2 5 2" xfId="793" xr:uid="{00000000-0005-0000-0000-00003C040000}"/>
    <cellStyle name="Comma 7 2 6" xfId="794" xr:uid="{00000000-0005-0000-0000-00003D040000}"/>
    <cellStyle name="Comma 7 2 7" xfId="795" xr:uid="{00000000-0005-0000-0000-00003E040000}"/>
    <cellStyle name="Comma 7 2 8" xfId="796" xr:uid="{00000000-0005-0000-0000-00003F040000}"/>
    <cellStyle name="Comma 7 3" xfId="797" xr:uid="{00000000-0005-0000-0000-000040040000}"/>
    <cellStyle name="Comma 7 3 2" xfId="798" xr:uid="{00000000-0005-0000-0000-000041040000}"/>
    <cellStyle name="Comma 7 3 2 2" xfId="799" xr:uid="{00000000-0005-0000-0000-000042040000}"/>
    <cellStyle name="Comma 7 3 2 2 2" xfId="800" xr:uid="{00000000-0005-0000-0000-000043040000}"/>
    <cellStyle name="Comma 7 3 2 3" xfId="801" xr:uid="{00000000-0005-0000-0000-000044040000}"/>
    <cellStyle name="Comma 7 3 2 4" xfId="802" xr:uid="{00000000-0005-0000-0000-000045040000}"/>
    <cellStyle name="Comma 7 3 3" xfId="803" xr:uid="{00000000-0005-0000-0000-000046040000}"/>
    <cellStyle name="Comma 7 3 3 2" xfId="804" xr:uid="{00000000-0005-0000-0000-000047040000}"/>
    <cellStyle name="Comma 7 3 4" xfId="805" xr:uid="{00000000-0005-0000-0000-000048040000}"/>
    <cellStyle name="Comma 7 3 5" xfId="806" xr:uid="{00000000-0005-0000-0000-000049040000}"/>
    <cellStyle name="Comma 7 4" xfId="807" xr:uid="{00000000-0005-0000-0000-00004A040000}"/>
    <cellStyle name="Comma 7 4 2" xfId="808" xr:uid="{00000000-0005-0000-0000-00004B040000}"/>
    <cellStyle name="Comma 7 4 2 2" xfId="809" xr:uid="{00000000-0005-0000-0000-00004C040000}"/>
    <cellStyle name="Comma 7 4 2 2 2" xfId="810" xr:uid="{00000000-0005-0000-0000-00004D040000}"/>
    <cellStyle name="Comma 7 4 2 3" xfId="811" xr:uid="{00000000-0005-0000-0000-00004E040000}"/>
    <cellStyle name="Comma 7 4 2 4" xfId="812" xr:uid="{00000000-0005-0000-0000-00004F040000}"/>
    <cellStyle name="Comma 7 4 3" xfId="813" xr:uid="{00000000-0005-0000-0000-000050040000}"/>
    <cellStyle name="Comma 7 4 3 2" xfId="814" xr:uid="{00000000-0005-0000-0000-000051040000}"/>
    <cellStyle name="Comma 7 4 4" xfId="815" xr:uid="{00000000-0005-0000-0000-000052040000}"/>
    <cellStyle name="Comma 7 4 5" xfId="816" xr:uid="{00000000-0005-0000-0000-000053040000}"/>
    <cellStyle name="Comma 7 5" xfId="817" xr:uid="{00000000-0005-0000-0000-000054040000}"/>
    <cellStyle name="Comma 7 5 2" xfId="818" xr:uid="{00000000-0005-0000-0000-000055040000}"/>
    <cellStyle name="Comma 7 5 2 2" xfId="819" xr:uid="{00000000-0005-0000-0000-000056040000}"/>
    <cellStyle name="Comma 7 5 3" xfId="820" xr:uid="{00000000-0005-0000-0000-000057040000}"/>
    <cellStyle name="Comma 7 5 4" xfId="821" xr:uid="{00000000-0005-0000-0000-000058040000}"/>
    <cellStyle name="Comma 7 6" xfId="822" xr:uid="{00000000-0005-0000-0000-000059040000}"/>
    <cellStyle name="Comma 7 6 2" xfId="823" xr:uid="{00000000-0005-0000-0000-00005A040000}"/>
    <cellStyle name="Comma 7 7" xfId="824" xr:uid="{00000000-0005-0000-0000-00005B040000}"/>
    <cellStyle name="Comma 7 8" xfId="825" xr:uid="{00000000-0005-0000-0000-00005C040000}"/>
    <cellStyle name="Comma 7 9" xfId="826" xr:uid="{00000000-0005-0000-0000-00005D040000}"/>
    <cellStyle name="Comma 8" xfId="30" xr:uid="{00000000-0005-0000-0000-00005E040000}"/>
    <cellStyle name="Comma 8 2" xfId="31" xr:uid="{00000000-0005-0000-0000-00005F040000}"/>
    <cellStyle name="Comma 8 2 2" xfId="827" xr:uid="{00000000-0005-0000-0000-000060040000}"/>
    <cellStyle name="Comma 8 2 2 2" xfId="828" xr:uid="{00000000-0005-0000-0000-000061040000}"/>
    <cellStyle name="Comma 8 2 2 2 2" xfId="829" xr:uid="{00000000-0005-0000-0000-000062040000}"/>
    <cellStyle name="Comma 8 2 2 3" xfId="830" xr:uid="{00000000-0005-0000-0000-000063040000}"/>
    <cellStyle name="Comma 8 2 2 4" xfId="831" xr:uid="{00000000-0005-0000-0000-000064040000}"/>
    <cellStyle name="Comma 8 2 3" xfId="832" xr:uid="{00000000-0005-0000-0000-000065040000}"/>
    <cellStyle name="Comma 8 2 3 2" xfId="833" xr:uid="{00000000-0005-0000-0000-000066040000}"/>
    <cellStyle name="Comma 8 2 4" xfId="834" xr:uid="{00000000-0005-0000-0000-000067040000}"/>
    <cellStyle name="Comma 8 2 5" xfId="835" xr:uid="{00000000-0005-0000-0000-000068040000}"/>
    <cellStyle name="Comma 8 3" xfId="836" xr:uid="{00000000-0005-0000-0000-000069040000}"/>
    <cellStyle name="Comma 8 3 2" xfId="837" xr:uid="{00000000-0005-0000-0000-00006A040000}"/>
    <cellStyle name="Comma 8 3 2 2" xfId="838" xr:uid="{00000000-0005-0000-0000-00006B040000}"/>
    <cellStyle name="Comma 8 3 2 2 2" xfId="839" xr:uid="{00000000-0005-0000-0000-00006C040000}"/>
    <cellStyle name="Comma 8 3 2 3" xfId="840" xr:uid="{00000000-0005-0000-0000-00006D040000}"/>
    <cellStyle name="Comma 8 3 2 4" xfId="841" xr:uid="{00000000-0005-0000-0000-00006E040000}"/>
    <cellStyle name="Comma 8 3 3" xfId="842" xr:uid="{00000000-0005-0000-0000-00006F040000}"/>
    <cellStyle name="Comma 8 3 3 2" xfId="843" xr:uid="{00000000-0005-0000-0000-000070040000}"/>
    <cellStyle name="Comma 8 3 4" xfId="844" xr:uid="{00000000-0005-0000-0000-000071040000}"/>
    <cellStyle name="Comma 8 3 5" xfId="845" xr:uid="{00000000-0005-0000-0000-000072040000}"/>
    <cellStyle name="Comma 8 4" xfId="846" xr:uid="{00000000-0005-0000-0000-000073040000}"/>
    <cellStyle name="Comma 8 4 2" xfId="847" xr:uid="{00000000-0005-0000-0000-000074040000}"/>
    <cellStyle name="Comma 8 4 2 2" xfId="848" xr:uid="{00000000-0005-0000-0000-000075040000}"/>
    <cellStyle name="Comma 8 4 2 2 2" xfId="849" xr:uid="{00000000-0005-0000-0000-000076040000}"/>
    <cellStyle name="Comma 8 4 2 3" xfId="850" xr:uid="{00000000-0005-0000-0000-000077040000}"/>
    <cellStyle name="Comma 8 4 2 4" xfId="851" xr:uid="{00000000-0005-0000-0000-000078040000}"/>
    <cellStyle name="Comma 8 4 3" xfId="852" xr:uid="{00000000-0005-0000-0000-000079040000}"/>
    <cellStyle name="Comma 8 4 3 2" xfId="853" xr:uid="{00000000-0005-0000-0000-00007A040000}"/>
    <cellStyle name="Comma 8 4 4" xfId="854" xr:uid="{00000000-0005-0000-0000-00007B040000}"/>
    <cellStyle name="Comma 8 4 5" xfId="855" xr:uid="{00000000-0005-0000-0000-00007C040000}"/>
    <cellStyle name="Comma 8 5" xfId="856" xr:uid="{00000000-0005-0000-0000-00007D040000}"/>
    <cellStyle name="Comma 8 5 2" xfId="857" xr:uid="{00000000-0005-0000-0000-00007E040000}"/>
    <cellStyle name="Comma 8 5 2 2" xfId="858" xr:uid="{00000000-0005-0000-0000-00007F040000}"/>
    <cellStyle name="Comma 8 5 3" xfId="859" xr:uid="{00000000-0005-0000-0000-000080040000}"/>
    <cellStyle name="Comma 8 5 4" xfId="860" xr:uid="{00000000-0005-0000-0000-000081040000}"/>
    <cellStyle name="Comma 8 6" xfId="861" xr:uid="{00000000-0005-0000-0000-000082040000}"/>
    <cellStyle name="Comma 8 6 2" xfId="862" xr:uid="{00000000-0005-0000-0000-000083040000}"/>
    <cellStyle name="Comma 8 7" xfId="863" xr:uid="{00000000-0005-0000-0000-000084040000}"/>
    <cellStyle name="Comma 8 8" xfId="864" xr:uid="{00000000-0005-0000-0000-000085040000}"/>
    <cellStyle name="Comma 8 9" xfId="865" xr:uid="{00000000-0005-0000-0000-000086040000}"/>
    <cellStyle name="Comma 9" xfId="32" xr:uid="{00000000-0005-0000-0000-000087040000}"/>
    <cellStyle name="Comma 9 2" xfId="867" xr:uid="{00000000-0005-0000-0000-000088040000}"/>
    <cellStyle name="Comma 9 2 2" xfId="868" xr:uid="{00000000-0005-0000-0000-000089040000}"/>
    <cellStyle name="Comma 9 2 2 2" xfId="869" xr:uid="{00000000-0005-0000-0000-00008A040000}"/>
    <cellStyle name="Comma 9 2 2 2 2" xfId="870" xr:uid="{00000000-0005-0000-0000-00008B040000}"/>
    <cellStyle name="Comma 9 2 2 3" xfId="871" xr:uid="{00000000-0005-0000-0000-00008C040000}"/>
    <cellStyle name="Comma 9 2 2 4" xfId="872" xr:uid="{00000000-0005-0000-0000-00008D040000}"/>
    <cellStyle name="Comma 9 2 3" xfId="873" xr:uid="{00000000-0005-0000-0000-00008E040000}"/>
    <cellStyle name="Comma 9 2 3 2" xfId="874" xr:uid="{00000000-0005-0000-0000-00008F040000}"/>
    <cellStyle name="Comma 9 2 4" xfId="875" xr:uid="{00000000-0005-0000-0000-000090040000}"/>
    <cellStyle name="Comma 9 2 5" xfId="876" xr:uid="{00000000-0005-0000-0000-000091040000}"/>
    <cellStyle name="Comma 9 3" xfId="877" xr:uid="{00000000-0005-0000-0000-000092040000}"/>
    <cellStyle name="Comma 9 3 2" xfId="878" xr:uid="{00000000-0005-0000-0000-000093040000}"/>
    <cellStyle name="Comma 9 3 2 2" xfId="879" xr:uid="{00000000-0005-0000-0000-000094040000}"/>
    <cellStyle name="Comma 9 3 2 2 2" xfId="880" xr:uid="{00000000-0005-0000-0000-000095040000}"/>
    <cellStyle name="Comma 9 3 2 3" xfId="881" xr:uid="{00000000-0005-0000-0000-000096040000}"/>
    <cellStyle name="Comma 9 3 2 4" xfId="882" xr:uid="{00000000-0005-0000-0000-000097040000}"/>
    <cellStyle name="Comma 9 3 3" xfId="883" xr:uid="{00000000-0005-0000-0000-000098040000}"/>
    <cellStyle name="Comma 9 3 3 2" xfId="884" xr:uid="{00000000-0005-0000-0000-000099040000}"/>
    <cellStyle name="Comma 9 3 4" xfId="885" xr:uid="{00000000-0005-0000-0000-00009A040000}"/>
    <cellStyle name="Comma 9 3 5" xfId="886" xr:uid="{00000000-0005-0000-0000-00009B040000}"/>
    <cellStyle name="Comma 9 4" xfId="887" xr:uid="{00000000-0005-0000-0000-00009C040000}"/>
    <cellStyle name="Comma 9 4 2" xfId="888" xr:uid="{00000000-0005-0000-0000-00009D040000}"/>
    <cellStyle name="Comma 9 4 2 2" xfId="889" xr:uid="{00000000-0005-0000-0000-00009E040000}"/>
    <cellStyle name="Comma 9 4 2 2 2" xfId="890" xr:uid="{00000000-0005-0000-0000-00009F040000}"/>
    <cellStyle name="Comma 9 4 2 3" xfId="891" xr:uid="{00000000-0005-0000-0000-0000A0040000}"/>
    <cellStyle name="Comma 9 4 2 4" xfId="892" xr:uid="{00000000-0005-0000-0000-0000A1040000}"/>
    <cellStyle name="Comma 9 4 3" xfId="893" xr:uid="{00000000-0005-0000-0000-0000A2040000}"/>
    <cellStyle name="Comma 9 4 3 2" xfId="894" xr:uid="{00000000-0005-0000-0000-0000A3040000}"/>
    <cellStyle name="Comma 9 4 4" xfId="895" xr:uid="{00000000-0005-0000-0000-0000A4040000}"/>
    <cellStyle name="Comma 9 4 5" xfId="896" xr:uid="{00000000-0005-0000-0000-0000A5040000}"/>
    <cellStyle name="Comma 9 5" xfId="897" xr:uid="{00000000-0005-0000-0000-0000A6040000}"/>
    <cellStyle name="Comma 9 6" xfId="866" xr:uid="{00000000-0005-0000-0000-0000A7040000}"/>
    <cellStyle name="Currency 2" xfId="898" xr:uid="{00000000-0005-0000-0000-0000A8040000}"/>
    <cellStyle name="Currency 3" xfId="899" xr:uid="{00000000-0005-0000-0000-0000A9040000}"/>
    <cellStyle name="Explanatory Text 2" xfId="900" xr:uid="{00000000-0005-0000-0000-0000AA040000}"/>
    <cellStyle name="Explanatory Text 2 2" xfId="3453" xr:uid="{00000000-0005-0000-0000-0000AB040000}"/>
    <cellStyle name="Explanatory Text 2 3" xfId="6013" xr:uid="{00000000-0005-0000-0000-0000AC040000}"/>
    <cellStyle name="Explanatory Text 2 4" xfId="6150" xr:uid="{00000000-0005-0000-0000-0000AD040000}"/>
    <cellStyle name="Explanatory Text 3" xfId="3330" xr:uid="{00000000-0005-0000-0000-0000AE040000}"/>
    <cellStyle name="foot left" xfId="901" xr:uid="{00000000-0005-0000-0000-0000AF040000}"/>
    <cellStyle name="foot left 2" xfId="6232" xr:uid="{00000000-0005-0000-0000-0000B0040000}"/>
    <cellStyle name="foot-right" xfId="902" xr:uid="{00000000-0005-0000-0000-0000B1040000}"/>
    <cellStyle name="foot-right 2" xfId="6233" xr:uid="{00000000-0005-0000-0000-0000B2040000}"/>
    <cellStyle name="Good 2" xfId="903" xr:uid="{00000000-0005-0000-0000-0000B3040000}"/>
    <cellStyle name="Good 2 2" xfId="3454" xr:uid="{00000000-0005-0000-0000-0000B4040000}"/>
    <cellStyle name="Good 2 3" xfId="6014" xr:uid="{00000000-0005-0000-0000-0000B5040000}"/>
    <cellStyle name="Good 2 4" xfId="6151" xr:uid="{00000000-0005-0000-0000-0000B6040000}"/>
    <cellStyle name="Good 3" xfId="3321" xr:uid="{00000000-0005-0000-0000-0000B7040000}"/>
    <cellStyle name="Heading 1 2" xfId="904" xr:uid="{00000000-0005-0000-0000-0000B8040000}"/>
    <cellStyle name="Heading 1 2 2" xfId="3455" xr:uid="{00000000-0005-0000-0000-0000B9040000}"/>
    <cellStyle name="Heading 1 2 3" xfId="6015" xr:uid="{00000000-0005-0000-0000-0000BA040000}"/>
    <cellStyle name="Heading 1 2 4" xfId="6152" xr:uid="{00000000-0005-0000-0000-0000BB040000}"/>
    <cellStyle name="Heading 1 3" xfId="3317" xr:uid="{00000000-0005-0000-0000-0000BC040000}"/>
    <cellStyle name="Heading 2 2" xfId="905" xr:uid="{00000000-0005-0000-0000-0000BD040000}"/>
    <cellStyle name="Heading 2 2 2" xfId="3456" xr:uid="{00000000-0005-0000-0000-0000BE040000}"/>
    <cellStyle name="Heading 2 2 3" xfId="6016" xr:uid="{00000000-0005-0000-0000-0000BF040000}"/>
    <cellStyle name="Heading 2 2 4" xfId="6153" xr:uid="{00000000-0005-0000-0000-0000C0040000}"/>
    <cellStyle name="Heading 2 3" xfId="3318" xr:uid="{00000000-0005-0000-0000-0000C1040000}"/>
    <cellStyle name="Heading 3 2" xfId="906" xr:uid="{00000000-0005-0000-0000-0000C2040000}"/>
    <cellStyle name="Heading 3 2 2" xfId="3457" xr:uid="{00000000-0005-0000-0000-0000C3040000}"/>
    <cellStyle name="Heading 3 2 3" xfId="3819" xr:uid="{00000000-0005-0000-0000-0000C4040000}"/>
    <cellStyle name="Heading 3 2 4" xfId="6017" xr:uid="{00000000-0005-0000-0000-0000C5040000}"/>
    <cellStyle name="Heading 3 2 5" xfId="6154" xr:uid="{00000000-0005-0000-0000-0000C6040000}"/>
    <cellStyle name="Heading 3 3" xfId="3319" xr:uid="{00000000-0005-0000-0000-0000C7040000}"/>
    <cellStyle name="Heading 4 2" xfId="907" xr:uid="{00000000-0005-0000-0000-0000C8040000}"/>
    <cellStyle name="Heading 4 2 2" xfId="3458" xr:uid="{00000000-0005-0000-0000-0000C9040000}"/>
    <cellStyle name="Heading 4 2 3" xfId="6018" xr:uid="{00000000-0005-0000-0000-0000CA040000}"/>
    <cellStyle name="Heading 4 2 4" xfId="6155" xr:uid="{00000000-0005-0000-0000-0000CB040000}"/>
    <cellStyle name="Heading 4 3" xfId="3320" xr:uid="{00000000-0005-0000-0000-0000CC040000}"/>
    <cellStyle name="Hyperlink 2" xfId="908" xr:uid="{00000000-0005-0000-0000-0000CD040000}"/>
    <cellStyle name="Hyperlink 2 10" xfId="909" xr:uid="{00000000-0005-0000-0000-0000CE040000}"/>
    <cellStyle name="Hyperlink 2 10 2" xfId="6235" xr:uid="{00000000-0005-0000-0000-0000CF040000}"/>
    <cellStyle name="Hyperlink 2 11" xfId="910" xr:uid="{00000000-0005-0000-0000-0000D0040000}"/>
    <cellStyle name="Hyperlink 2 11 2" xfId="6236" xr:uid="{00000000-0005-0000-0000-0000D1040000}"/>
    <cellStyle name="Hyperlink 2 12" xfId="911" xr:uid="{00000000-0005-0000-0000-0000D2040000}"/>
    <cellStyle name="Hyperlink 2 13" xfId="3555" xr:uid="{00000000-0005-0000-0000-0000D3040000}"/>
    <cellStyle name="Hyperlink 2 14" xfId="6234" xr:uid="{00000000-0005-0000-0000-0000D4040000}"/>
    <cellStyle name="Hyperlink 2 2" xfId="912" xr:uid="{00000000-0005-0000-0000-0000D5040000}"/>
    <cellStyle name="Hyperlink 2 2 2" xfId="6237" xr:uid="{00000000-0005-0000-0000-0000D6040000}"/>
    <cellStyle name="Hyperlink 2 3" xfId="913" xr:uid="{00000000-0005-0000-0000-0000D7040000}"/>
    <cellStyle name="Hyperlink 2 3 2" xfId="6238" xr:uid="{00000000-0005-0000-0000-0000D8040000}"/>
    <cellStyle name="Hyperlink 2 4" xfId="914" xr:uid="{00000000-0005-0000-0000-0000D9040000}"/>
    <cellStyle name="Hyperlink 2 4 2" xfId="6239" xr:uid="{00000000-0005-0000-0000-0000DA040000}"/>
    <cellStyle name="Hyperlink 2 5" xfId="915" xr:uid="{00000000-0005-0000-0000-0000DB040000}"/>
    <cellStyle name="Hyperlink 2 5 2" xfId="6240" xr:uid="{00000000-0005-0000-0000-0000DC040000}"/>
    <cellStyle name="Hyperlink 2 6" xfId="916" xr:uid="{00000000-0005-0000-0000-0000DD040000}"/>
    <cellStyle name="Hyperlink 2 6 2" xfId="6241" xr:uid="{00000000-0005-0000-0000-0000DE040000}"/>
    <cellStyle name="Hyperlink 2 7" xfId="917" xr:uid="{00000000-0005-0000-0000-0000DF040000}"/>
    <cellStyle name="Hyperlink 2 7 2" xfId="6242" xr:uid="{00000000-0005-0000-0000-0000E0040000}"/>
    <cellStyle name="Hyperlink 2 8" xfId="918" xr:uid="{00000000-0005-0000-0000-0000E1040000}"/>
    <cellStyle name="Hyperlink 2 8 2" xfId="6243" xr:uid="{00000000-0005-0000-0000-0000E2040000}"/>
    <cellStyle name="Hyperlink 2 9" xfId="919" xr:uid="{00000000-0005-0000-0000-0000E3040000}"/>
    <cellStyle name="Hyperlink 2 9 2" xfId="6244" xr:uid="{00000000-0005-0000-0000-0000E4040000}"/>
    <cellStyle name="Input 2" xfId="920" xr:uid="{00000000-0005-0000-0000-0000E5040000}"/>
    <cellStyle name="Input 2 2" xfId="921" xr:uid="{00000000-0005-0000-0000-0000E6040000}"/>
    <cellStyle name="Input 2 2 10" xfId="6157" xr:uid="{00000000-0005-0000-0000-0000E7040000}"/>
    <cellStyle name="Input 2 2 2" xfId="922" xr:uid="{00000000-0005-0000-0000-0000E8040000}"/>
    <cellStyle name="Input 2 2 2 2" xfId="923" xr:uid="{00000000-0005-0000-0000-0000E9040000}"/>
    <cellStyle name="Input 2 2 2 2 2" xfId="924" xr:uid="{00000000-0005-0000-0000-0000EA040000}"/>
    <cellStyle name="Input 2 2 2 2 2 2" xfId="4139" xr:uid="{00000000-0005-0000-0000-0000EB040000}"/>
    <cellStyle name="Input 2 2 2 2 2 3" xfId="5835" xr:uid="{00000000-0005-0000-0000-0000EC040000}"/>
    <cellStyle name="Input 2 2 2 2 3" xfId="925" xr:uid="{00000000-0005-0000-0000-0000ED040000}"/>
    <cellStyle name="Input 2 2 2 2 3 2" xfId="4140" xr:uid="{00000000-0005-0000-0000-0000EE040000}"/>
    <cellStyle name="Input 2 2 2 2 3 3" xfId="5836" xr:uid="{00000000-0005-0000-0000-0000EF040000}"/>
    <cellStyle name="Input 2 2 2 2 4" xfId="3886" xr:uid="{00000000-0005-0000-0000-0000F0040000}"/>
    <cellStyle name="Input 2 2 2 2 5" xfId="4117" xr:uid="{00000000-0005-0000-0000-0000F1040000}"/>
    <cellStyle name="Input 2 2 2 3" xfId="926" xr:uid="{00000000-0005-0000-0000-0000F2040000}"/>
    <cellStyle name="Input 2 2 2 3 2" xfId="4141" xr:uid="{00000000-0005-0000-0000-0000F3040000}"/>
    <cellStyle name="Input 2 2 2 3 3" xfId="5837" xr:uid="{00000000-0005-0000-0000-0000F4040000}"/>
    <cellStyle name="Input 2 2 2 4" xfId="927" xr:uid="{00000000-0005-0000-0000-0000F5040000}"/>
    <cellStyle name="Input 2 2 2 4 2" xfId="4142" xr:uid="{00000000-0005-0000-0000-0000F6040000}"/>
    <cellStyle name="Input 2 2 2 4 3" xfId="5838" xr:uid="{00000000-0005-0000-0000-0000F7040000}"/>
    <cellStyle name="Input 2 2 2 5" xfId="3772" xr:uid="{00000000-0005-0000-0000-0000F8040000}"/>
    <cellStyle name="Input 2 2 3" xfId="928" xr:uid="{00000000-0005-0000-0000-0000F9040000}"/>
    <cellStyle name="Input 2 2 3 2" xfId="929" xr:uid="{00000000-0005-0000-0000-0000FA040000}"/>
    <cellStyle name="Input 2 2 3 2 2" xfId="930" xr:uid="{00000000-0005-0000-0000-0000FB040000}"/>
    <cellStyle name="Input 2 2 3 2 2 2" xfId="4143" xr:uid="{00000000-0005-0000-0000-0000FC040000}"/>
    <cellStyle name="Input 2 2 3 2 2 3" xfId="5839" xr:uid="{00000000-0005-0000-0000-0000FD040000}"/>
    <cellStyle name="Input 2 2 3 2 3" xfId="931" xr:uid="{00000000-0005-0000-0000-0000FE040000}"/>
    <cellStyle name="Input 2 2 3 2 3 2" xfId="4144" xr:uid="{00000000-0005-0000-0000-0000FF040000}"/>
    <cellStyle name="Input 2 2 3 2 3 3" xfId="5840" xr:uid="{00000000-0005-0000-0000-000000050000}"/>
    <cellStyle name="Input 2 2 3 2 4" xfId="3915" xr:uid="{00000000-0005-0000-0000-000001050000}"/>
    <cellStyle name="Input 2 2 3 2 5" xfId="4112" xr:uid="{00000000-0005-0000-0000-000002050000}"/>
    <cellStyle name="Input 2 2 3 3" xfId="932" xr:uid="{00000000-0005-0000-0000-000003050000}"/>
    <cellStyle name="Input 2 2 3 3 2" xfId="4145" xr:uid="{00000000-0005-0000-0000-000004050000}"/>
    <cellStyle name="Input 2 2 3 3 3" xfId="5841" xr:uid="{00000000-0005-0000-0000-000005050000}"/>
    <cellStyle name="Input 2 2 3 4" xfId="933" xr:uid="{00000000-0005-0000-0000-000006050000}"/>
    <cellStyle name="Input 2 2 3 4 2" xfId="4146" xr:uid="{00000000-0005-0000-0000-000007050000}"/>
    <cellStyle name="Input 2 2 3 4 3" xfId="5842" xr:uid="{00000000-0005-0000-0000-000008050000}"/>
    <cellStyle name="Input 2 2 3 5" xfId="3564" xr:uid="{00000000-0005-0000-0000-000009050000}"/>
    <cellStyle name="Input 2 2 4" xfId="934" xr:uid="{00000000-0005-0000-0000-00000A050000}"/>
    <cellStyle name="Input 2 2 4 2" xfId="935" xr:uid="{00000000-0005-0000-0000-00000B050000}"/>
    <cellStyle name="Input 2 2 4 2 2" xfId="936" xr:uid="{00000000-0005-0000-0000-00000C050000}"/>
    <cellStyle name="Input 2 2 4 2 2 2" xfId="4147" xr:uid="{00000000-0005-0000-0000-00000D050000}"/>
    <cellStyle name="Input 2 2 4 2 2 3" xfId="5843" xr:uid="{00000000-0005-0000-0000-00000E050000}"/>
    <cellStyle name="Input 2 2 4 2 3" xfId="937" xr:uid="{00000000-0005-0000-0000-00000F050000}"/>
    <cellStyle name="Input 2 2 4 2 3 2" xfId="4148" xr:uid="{00000000-0005-0000-0000-000010050000}"/>
    <cellStyle name="Input 2 2 4 2 3 3" xfId="5844" xr:uid="{00000000-0005-0000-0000-000011050000}"/>
    <cellStyle name="Input 2 2 4 2 4" xfId="3914" xr:uid="{00000000-0005-0000-0000-000012050000}"/>
    <cellStyle name="Input 2 2 4 2 5" xfId="4113" xr:uid="{00000000-0005-0000-0000-000013050000}"/>
    <cellStyle name="Input 2 2 4 3" xfId="938" xr:uid="{00000000-0005-0000-0000-000014050000}"/>
    <cellStyle name="Input 2 2 4 3 2" xfId="4149" xr:uid="{00000000-0005-0000-0000-000015050000}"/>
    <cellStyle name="Input 2 2 4 3 3" xfId="5845" xr:uid="{00000000-0005-0000-0000-000016050000}"/>
    <cellStyle name="Input 2 2 4 4" xfId="939" xr:uid="{00000000-0005-0000-0000-000017050000}"/>
    <cellStyle name="Input 2 2 4 4 2" xfId="4150" xr:uid="{00000000-0005-0000-0000-000018050000}"/>
    <cellStyle name="Input 2 2 4 4 3" xfId="5846" xr:uid="{00000000-0005-0000-0000-000019050000}"/>
    <cellStyle name="Input 2 2 4 5" xfId="3565" xr:uid="{00000000-0005-0000-0000-00001A050000}"/>
    <cellStyle name="Input 2 2 5" xfId="940" xr:uid="{00000000-0005-0000-0000-00001B050000}"/>
    <cellStyle name="Input 2 2 5 2" xfId="941" xr:uid="{00000000-0005-0000-0000-00001C050000}"/>
    <cellStyle name="Input 2 2 5 2 2" xfId="4151" xr:uid="{00000000-0005-0000-0000-00001D050000}"/>
    <cellStyle name="Input 2 2 5 2 3" xfId="5847" xr:uid="{00000000-0005-0000-0000-00001E050000}"/>
    <cellStyle name="Input 2 2 5 3" xfId="942" xr:uid="{00000000-0005-0000-0000-00001F050000}"/>
    <cellStyle name="Input 2 2 5 3 2" xfId="4152" xr:uid="{00000000-0005-0000-0000-000020050000}"/>
    <cellStyle name="Input 2 2 5 3 3" xfId="5848" xr:uid="{00000000-0005-0000-0000-000021050000}"/>
    <cellStyle name="Input 2 2 5 4" xfId="3831" xr:uid="{00000000-0005-0000-0000-000022050000}"/>
    <cellStyle name="Input 2 2 5 5" xfId="4137" xr:uid="{00000000-0005-0000-0000-000023050000}"/>
    <cellStyle name="Input 2 2 6" xfId="943" xr:uid="{00000000-0005-0000-0000-000024050000}"/>
    <cellStyle name="Input 2 2 6 2" xfId="4153" xr:uid="{00000000-0005-0000-0000-000025050000}"/>
    <cellStyle name="Input 2 2 6 3" xfId="5849" xr:uid="{00000000-0005-0000-0000-000026050000}"/>
    <cellStyle name="Input 2 2 7" xfId="944" xr:uid="{00000000-0005-0000-0000-000027050000}"/>
    <cellStyle name="Input 2 2 7 2" xfId="4154" xr:uid="{00000000-0005-0000-0000-000028050000}"/>
    <cellStyle name="Input 2 2 7 3" xfId="5850" xr:uid="{00000000-0005-0000-0000-000029050000}"/>
    <cellStyle name="Input 2 2 8" xfId="3460" xr:uid="{00000000-0005-0000-0000-00002A050000}"/>
    <cellStyle name="Input 2 2 9" xfId="6020" xr:uid="{00000000-0005-0000-0000-00002B050000}"/>
    <cellStyle name="Input 2 3" xfId="945" xr:uid="{00000000-0005-0000-0000-00002C050000}"/>
    <cellStyle name="Input 2 3 2" xfId="946" xr:uid="{00000000-0005-0000-0000-00002D050000}"/>
    <cellStyle name="Input 2 3 2 2" xfId="947" xr:uid="{00000000-0005-0000-0000-00002E050000}"/>
    <cellStyle name="Input 2 3 2 2 2" xfId="4155" xr:uid="{00000000-0005-0000-0000-00002F050000}"/>
    <cellStyle name="Input 2 3 2 2 3" xfId="5851" xr:uid="{00000000-0005-0000-0000-000030050000}"/>
    <cellStyle name="Input 2 3 2 3" xfId="948" xr:uid="{00000000-0005-0000-0000-000031050000}"/>
    <cellStyle name="Input 2 3 2 3 2" xfId="4156" xr:uid="{00000000-0005-0000-0000-000032050000}"/>
    <cellStyle name="Input 2 3 2 3 3" xfId="5852" xr:uid="{00000000-0005-0000-0000-000033050000}"/>
    <cellStyle name="Input 2 3 2 4" xfId="3874" xr:uid="{00000000-0005-0000-0000-000034050000}"/>
    <cellStyle name="Input 2 3 2 5" xfId="4122" xr:uid="{00000000-0005-0000-0000-000035050000}"/>
    <cellStyle name="Input 2 3 3" xfId="949" xr:uid="{00000000-0005-0000-0000-000036050000}"/>
    <cellStyle name="Input 2 3 3 2" xfId="4157" xr:uid="{00000000-0005-0000-0000-000037050000}"/>
    <cellStyle name="Input 2 3 3 3" xfId="5853" xr:uid="{00000000-0005-0000-0000-000038050000}"/>
    <cellStyle name="Input 2 3 4" xfId="950" xr:uid="{00000000-0005-0000-0000-000039050000}"/>
    <cellStyle name="Input 2 3 4 2" xfId="4158" xr:uid="{00000000-0005-0000-0000-00003A050000}"/>
    <cellStyle name="Input 2 3 4 3" xfId="5854" xr:uid="{00000000-0005-0000-0000-00003B050000}"/>
    <cellStyle name="Input 2 3 5" xfId="3783" xr:uid="{00000000-0005-0000-0000-00003C050000}"/>
    <cellStyle name="Input 2 4" xfId="951" xr:uid="{00000000-0005-0000-0000-00003D050000}"/>
    <cellStyle name="Input 2 4 2" xfId="952" xr:uid="{00000000-0005-0000-0000-00003E050000}"/>
    <cellStyle name="Input 2 4 2 2" xfId="953" xr:uid="{00000000-0005-0000-0000-00003F050000}"/>
    <cellStyle name="Input 2 4 2 2 2" xfId="4159" xr:uid="{00000000-0005-0000-0000-000040050000}"/>
    <cellStyle name="Input 2 4 2 2 3" xfId="5855" xr:uid="{00000000-0005-0000-0000-000041050000}"/>
    <cellStyle name="Input 2 4 2 3" xfId="954" xr:uid="{00000000-0005-0000-0000-000042050000}"/>
    <cellStyle name="Input 2 4 2 3 2" xfId="4160" xr:uid="{00000000-0005-0000-0000-000043050000}"/>
    <cellStyle name="Input 2 4 2 3 3" xfId="5856" xr:uid="{00000000-0005-0000-0000-000044050000}"/>
    <cellStyle name="Input 2 4 2 4" xfId="3869" xr:uid="{00000000-0005-0000-0000-000045050000}"/>
    <cellStyle name="Input 2 4 2 5" xfId="4127" xr:uid="{00000000-0005-0000-0000-000046050000}"/>
    <cellStyle name="Input 2 4 3" xfId="955" xr:uid="{00000000-0005-0000-0000-000047050000}"/>
    <cellStyle name="Input 2 4 3 2" xfId="4161" xr:uid="{00000000-0005-0000-0000-000048050000}"/>
    <cellStyle name="Input 2 4 3 3" xfId="5857" xr:uid="{00000000-0005-0000-0000-000049050000}"/>
    <cellStyle name="Input 2 4 4" xfId="956" xr:uid="{00000000-0005-0000-0000-00004A050000}"/>
    <cellStyle name="Input 2 4 4 2" xfId="4162" xr:uid="{00000000-0005-0000-0000-00004B050000}"/>
    <cellStyle name="Input 2 4 4 3" xfId="5858" xr:uid="{00000000-0005-0000-0000-00004C050000}"/>
    <cellStyle name="Input 2 4 5" xfId="3788" xr:uid="{00000000-0005-0000-0000-00004D050000}"/>
    <cellStyle name="Input 2 5" xfId="957" xr:uid="{00000000-0005-0000-0000-00004E050000}"/>
    <cellStyle name="Input 2 5 2" xfId="958" xr:uid="{00000000-0005-0000-0000-00004F050000}"/>
    <cellStyle name="Input 2 5 2 2" xfId="959" xr:uid="{00000000-0005-0000-0000-000050050000}"/>
    <cellStyle name="Input 2 5 2 2 2" xfId="4163" xr:uid="{00000000-0005-0000-0000-000051050000}"/>
    <cellStyle name="Input 2 5 2 2 3" xfId="5859" xr:uid="{00000000-0005-0000-0000-000052050000}"/>
    <cellStyle name="Input 2 5 2 3" xfId="960" xr:uid="{00000000-0005-0000-0000-000053050000}"/>
    <cellStyle name="Input 2 5 2 3 2" xfId="4164" xr:uid="{00000000-0005-0000-0000-000054050000}"/>
    <cellStyle name="Input 2 5 2 3 3" xfId="5860" xr:uid="{00000000-0005-0000-0000-000055050000}"/>
    <cellStyle name="Input 2 5 2 4" xfId="3863" xr:uid="{00000000-0005-0000-0000-000056050000}"/>
    <cellStyle name="Input 2 5 2 5" xfId="4130" xr:uid="{00000000-0005-0000-0000-000057050000}"/>
    <cellStyle name="Input 2 5 3" xfId="961" xr:uid="{00000000-0005-0000-0000-000058050000}"/>
    <cellStyle name="Input 2 5 3 2" xfId="4165" xr:uid="{00000000-0005-0000-0000-000059050000}"/>
    <cellStyle name="Input 2 5 3 3" xfId="5861" xr:uid="{00000000-0005-0000-0000-00005A050000}"/>
    <cellStyle name="Input 2 5 4" xfId="962" xr:uid="{00000000-0005-0000-0000-00005B050000}"/>
    <cellStyle name="Input 2 5 4 2" xfId="4166" xr:uid="{00000000-0005-0000-0000-00005C050000}"/>
    <cellStyle name="Input 2 5 4 3" xfId="5862" xr:uid="{00000000-0005-0000-0000-00005D050000}"/>
    <cellStyle name="Input 2 5 5" xfId="3794" xr:uid="{00000000-0005-0000-0000-00005E050000}"/>
    <cellStyle name="Input 2 6" xfId="963" xr:uid="{00000000-0005-0000-0000-00005F050000}"/>
    <cellStyle name="Input 2 7" xfId="3459" xr:uid="{00000000-0005-0000-0000-000060050000}"/>
    <cellStyle name="Input 2 8" xfId="6019" xr:uid="{00000000-0005-0000-0000-000061050000}"/>
    <cellStyle name="Input 2 9" xfId="6156" xr:uid="{00000000-0005-0000-0000-000062050000}"/>
    <cellStyle name="Input 3" xfId="3324" xr:uid="{00000000-0005-0000-0000-000063050000}"/>
    <cellStyle name="Linked Cell 2" xfId="964" xr:uid="{00000000-0005-0000-0000-000064050000}"/>
    <cellStyle name="Linked Cell 2 2" xfId="3461" xr:uid="{00000000-0005-0000-0000-000065050000}"/>
    <cellStyle name="Linked Cell 2 3" xfId="6021" xr:uid="{00000000-0005-0000-0000-000066050000}"/>
    <cellStyle name="Linked Cell 2 4" xfId="6158" xr:uid="{00000000-0005-0000-0000-000067050000}"/>
    <cellStyle name="Linked Cell 3" xfId="3327" xr:uid="{00000000-0005-0000-0000-000068050000}"/>
    <cellStyle name="Neutral 2" xfId="965" xr:uid="{00000000-0005-0000-0000-000069050000}"/>
    <cellStyle name="Neutral 2 2" xfId="3462" xr:uid="{00000000-0005-0000-0000-00006A050000}"/>
    <cellStyle name="Neutral 2 3" xfId="6022" xr:uid="{00000000-0005-0000-0000-00006B050000}"/>
    <cellStyle name="Neutral 2 4" xfId="6159" xr:uid="{00000000-0005-0000-0000-00006C050000}"/>
    <cellStyle name="Neutral 3" xfId="3323" xr:uid="{00000000-0005-0000-0000-00006D050000}"/>
    <cellStyle name="Normal" xfId="0" builtinId="0"/>
    <cellStyle name="Normal - Style1" xfId="966" xr:uid="{00000000-0005-0000-0000-00006F050000}"/>
    <cellStyle name="Normal - Style2" xfId="967" xr:uid="{00000000-0005-0000-0000-000070050000}"/>
    <cellStyle name="Normal - Style2 2" xfId="6245" xr:uid="{00000000-0005-0000-0000-000071050000}"/>
    <cellStyle name="Normal - Style3" xfId="968" xr:uid="{00000000-0005-0000-0000-000072050000}"/>
    <cellStyle name="Normal - Style3 2" xfId="6246" xr:uid="{00000000-0005-0000-0000-000073050000}"/>
    <cellStyle name="Normal - Style4" xfId="969" xr:uid="{00000000-0005-0000-0000-000074050000}"/>
    <cellStyle name="Normal - Style4 2" xfId="6247" xr:uid="{00000000-0005-0000-0000-000075050000}"/>
    <cellStyle name="Normal - Style5" xfId="970" xr:uid="{00000000-0005-0000-0000-000076050000}"/>
    <cellStyle name="Normal - Style5 2" xfId="6248" xr:uid="{00000000-0005-0000-0000-000077050000}"/>
    <cellStyle name="Normal - Style6" xfId="971" xr:uid="{00000000-0005-0000-0000-000078050000}"/>
    <cellStyle name="Normal - Style6 2" xfId="6249" xr:uid="{00000000-0005-0000-0000-000079050000}"/>
    <cellStyle name="Normal - Style7" xfId="972" xr:uid="{00000000-0005-0000-0000-00007A050000}"/>
    <cellStyle name="Normal - Style7 2" xfId="6250" xr:uid="{00000000-0005-0000-0000-00007B050000}"/>
    <cellStyle name="Normal - Style8" xfId="973" xr:uid="{00000000-0005-0000-0000-00007C050000}"/>
    <cellStyle name="Normal - Style8 2" xfId="6251" xr:uid="{00000000-0005-0000-0000-00007D050000}"/>
    <cellStyle name="Normal 10" xfId="33" xr:uid="{00000000-0005-0000-0000-00007E050000}"/>
    <cellStyle name="Normal 10 10" xfId="975" xr:uid="{00000000-0005-0000-0000-00007F050000}"/>
    <cellStyle name="Normal 10 11" xfId="3463" xr:uid="{00000000-0005-0000-0000-000080050000}"/>
    <cellStyle name="Normal 10 12" xfId="6023" xr:uid="{00000000-0005-0000-0000-000081050000}"/>
    <cellStyle name="Normal 10 13" xfId="6160" xr:uid="{00000000-0005-0000-0000-000082050000}"/>
    <cellStyle name="Normal 10 14" xfId="974" xr:uid="{00000000-0005-0000-0000-000083050000}"/>
    <cellStyle name="Normal 10 15" xfId="6252" xr:uid="{00000000-0005-0000-0000-000084050000}"/>
    <cellStyle name="Normal 10 2" xfId="34" xr:uid="{00000000-0005-0000-0000-000085050000}"/>
    <cellStyle name="Normal 10 2 10" xfId="3464" xr:uid="{00000000-0005-0000-0000-000086050000}"/>
    <cellStyle name="Normal 10 2 11" xfId="6024" xr:uid="{00000000-0005-0000-0000-000087050000}"/>
    <cellStyle name="Normal 10 2 12" xfId="6161" xr:uid="{00000000-0005-0000-0000-000088050000}"/>
    <cellStyle name="Normal 10 2 13" xfId="976" xr:uid="{00000000-0005-0000-0000-000089050000}"/>
    <cellStyle name="Normal 10 2 14" xfId="6327" xr:uid="{00000000-0005-0000-0000-00008A050000}"/>
    <cellStyle name="Normal 10 2 15" xfId="6331" xr:uid="{00000000-0005-0000-0000-00008B050000}"/>
    <cellStyle name="Normal 10 2 2" xfId="977" xr:uid="{00000000-0005-0000-0000-00008C050000}"/>
    <cellStyle name="Normal 10 2 2 2" xfId="978" xr:uid="{00000000-0005-0000-0000-00008D050000}"/>
    <cellStyle name="Normal 10 2 2 2 2" xfId="979" xr:uid="{00000000-0005-0000-0000-00008E050000}"/>
    <cellStyle name="Normal 10 2 2 2 2 2" xfId="980" xr:uid="{00000000-0005-0000-0000-00008F050000}"/>
    <cellStyle name="Normal 10 2 2 2 2 2 2" xfId="981" xr:uid="{00000000-0005-0000-0000-000090050000}"/>
    <cellStyle name="Normal 10 2 2 2 2 2 2 2" xfId="4168" xr:uid="{00000000-0005-0000-0000-000091050000}"/>
    <cellStyle name="Normal 10 2 2 2 2 2 3" xfId="4167" xr:uid="{00000000-0005-0000-0000-000092050000}"/>
    <cellStyle name="Normal 10 2 2 2 2 3" xfId="982" xr:uid="{00000000-0005-0000-0000-000093050000}"/>
    <cellStyle name="Normal 10 2 2 2 2 3 2" xfId="4169" xr:uid="{00000000-0005-0000-0000-000094050000}"/>
    <cellStyle name="Normal 10 2 2 2 2 4" xfId="983" xr:uid="{00000000-0005-0000-0000-000095050000}"/>
    <cellStyle name="Normal 10 2 2 2 2 4 2" xfId="4170" xr:uid="{00000000-0005-0000-0000-000096050000}"/>
    <cellStyle name="Normal 10 2 2 2 2 5" xfId="3895" xr:uid="{00000000-0005-0000-0000-000097050000}"/>
    <cellStyle name="Normal 10 2 2 2 3" xfId="984" xr:uid="{00000000-0005-0000-0000-000098050000}"/>
    <cellStyle name="Normal 10 2 2 2 3 2" xfId="985" xr:uid="{00000000-0005-0000-0000-000099050000}"/>
    <cellStyle name="Normal 10 2 2 2 3 2 2" xfId="4172" xr:uid="{00000000-0005-0000-0000-00009A050000}"/>
    <cellStyle name="Normal 10 2 2 2 3 3" xfId="4171" xr:uid="{00000000-0005-0000-0000-00009B050000}"/>
    <cellStyle name="Normal 10 2 2 2 4" xfId="986" xr:uid="{00000000-0005-0000-0000-00009C050000}"/>
    <cellStyle name="Normal 10 2 2 2 4 2" xfId="4173" xr:uid="{00000000-0005-0000-0000-00009D050000}"/>
    <cellStyle name="Normal 10 2 2 2 5" xfId="987" xr:uid="{00000000-0005-0000-0000-00009E050000}"/>
    <cellStyle name="Normal 10 2 2 2 5 2" xfId="4174" xr:uid="{00000000-0005-0000-0000-00009F050000}"/>
    <cellStyle name="Normal 10 2 2 2 6" xfId="3763" xr:uid="{00000000-0005-0000-0000-0000A0050000}"/>
    <cellStyle name="Normal 10 2 2 3" xfId="988" xr:uid="{00000000-0005-0000-0000-0000A1050000}"/>
    <cellStyle name="Normal 10 2 2 3 2" xfId="989" xr:uid="{00000000-0005-0000-0000-0000A2050000}"/>
    <cellStyle name="Normal 10 2 2 3 2 2" xfId="990" xr:uid="{00000000-0005-0000-0000-0000A3050000}"/>
    <cellStyle name="Normal 10 2 2 3 2 2 2" xfId="4176" xr:uid="{00000000-0005-0000-0000-0000A4050000}"/>
    <cellStyle name="Normal 10 2 2 3 2 3" xfId="4175" xr:uid="{00000000-0005-0000-0000-0000A5050000}"/>
    <cellStyle name="Normal 10 2 2 3 3" xfId="991" xr:uid="{00000000-0005-0000-0000-0000A6050000}"/>
    <cellStyle name="Normal 10 2 2 3 3 2" xfId="4177" xr:uid="{00000000-0005-0000-0000-0000A7050000}"/>
    <cellStyle name="Normal 10 2 2 3 4" xfId="992" xr:uid="{00000000-0005-0000-0000-0000A8050000}"/>
    <cellStyle name="Normal 10 2 2 3 4 2" xfId="4178" xr:uid="{00000000-0005-0000-0000-0000A9050000}"/>
    <cellStyle name="Normal 10 2 2 3 5" xfId="3840" xr:uid="{00000000-0005-0000-0000-0000AA050000}"/>
    <cellStyle name="Normal 10 2 2 4" xfId="993" xr:uid="{00000000-0005-0000-0000-0000AB050000}"/>
    <cellStyle name="Normal 10 2 2 4 2" xfId="994" xr:uid="{00000000-0005-0000-0000-0000AC050000}"/>
    <cellStyle name="Normal 10 2 2 4 2 2" xfId="4180" xr:uid="{00000000-0005-0000-0000-0000AD050000}"/>
    <cellStyle name="Normal 10 2 2 4 3" xfId="4179" xr:uid="{00000000-0005-0000-0000-0000AE050000}"/>
    <cellStyle name="Normal 10 2 2 5" xfId="995" xr:uid="{00000000-0005-0000-0000-0000AF050000}"/>
    <cellStyle name="Normal 10 2 2 5 2" xfId="4181" xr:uid="{00000000-0005-0000-0000-0000B0050000}"/>
    <cellStyle name="Normal 10 2 2 6" xfId="996" xr:uid="{00000000-0005-0000-0000-0000B1050000}"/>
    <cellStyle name="Normal 10 2 2 6 2" xfId="4182" xr:uid="{00000000-0005-0000-0000-0000B2050000}"/>
    <cellStyle name="Normal 10 2 2 7" xfId="3465" xr:uid="{00000000-0005-0000-0000-0000B3050000}"/>
    <cellStyle name="Normal 10 2 2 8" xfId="6025" xr:uid="{00000000-0005-0000-0000-0000B4050000}"/>
    <cellStyle name="Normal 10 2 2 9" xfId="6162" xr:uid="{00000000-0005-0000-0000-0000B5050000}"/>
    <cellStyle name="Normal 10 2 3" xfId="997" xr:uid="{00000000-0005-0000-0000-0000B6050000}"/>
    <cellStyle name="Normal 10 2 3 2" xfId="998" xr:uid="{00000000-0005-0000-0000-0000B7050000}"/>
    <cellStyle name="Normal 10 2 3 2 2" xfId="999" xr:uid="{00000000-0005-0000-0000-0000B8050000}"/>
    <cellStyle name="Normal 10 2 3 2 2 2" xfId="1000" xr:uid="{00000000-0005-0000-0000-0000B9050000}"/>
    <cellStyle name="Normal 10 2 3 2 2 2 2" xfId="1001" xr:uid="{00000000-0005-0000-0000-0000BA050000}"/>
    <cellStyle name="Normal 10 2 3 2 2 2 2 2" xfId="4184" xr:uid="{00000000-0005-0000-0000-0000BB050000}"/>
    <cellStyle name="Normal 10 2 3 2 2 2 3" xfId="4183" xr:uid="{00000000-0005-0000-0000-0000BC050000}"/>
    <cellStyle name="Normal 10 2 3 2 2 3" xfId="1002" xr:uid="{00000000-0005-0000-0000-0000BD050000}"/>
    <cellStyle name="Normal 10 2 3 2 2 3 2" xfId="4185" xr:uid="{00000000-0005-0000-0000-0000BE050000}"/>
    <cellStyle name="Normal 10 2 3 2 2 4" xfId="1003" xr:uid="{00000000-0005-0000-0000-0000BF050000}"/>
    <cellStyle name="Normal 10 2 3 2 2 4 2" xfId="4186" xr:uid="{00000000-0005-0000-0000-0000C0050000}"/>
    <cellStyle name="Normal 10 2 3 2 2 5" xfId="3896" xr:uid="{00000000-0005-0000-0000-0000C1050000}"/>
    <cellStyle name="Normal 10 2 3 2 3" xfId="1004" xr:uid="{00000000-0005-0000-0000-0000C2050000}"/>
    <cellStyle name="Normal 10 2 3 2 3 2" xfId="1005" xr:uid="{00000000-0005-0000-0000-0000C3050000}"/>
    <cellStyle name="Normal 10 2 3 2 3 2 2" xfId="4188" xr:uid="{00000000-0005-0000-0000-0000C4050000}"/>
    <cellStyle name="Normal 10 2 3 2 3 3" xfId="4187" xr:uid="{00000000-0005-0000-0000-0000C5050000}"/>
    <cellStyle name="Normal 10 2 3 2 4" xfId="1006" xr:uid="{00000000-0005-0000-0000-0000C6050000}"/>
    <cellStyle name="Normal 10 2 3 2 4 2" xfId="4189" xr:uid="{00000000-0005-0000-0000-0000C7050000}"/>
    <cellStyle name="Normal 10 2 3 2 5" xfId="1007" xr:uid="{00000000-0005-0000-0000-0000C8050000}"/>
    <cellStyle name="Normal 10 2 3 2 5 2" xfId="4190" xr:uid="{00000000-0005-0000-0000-0000C9050000}"/>
    <cellStyle name="Normal 10 2 3 2 6" xfId="3762" xr:uid="{00000000-0005-0000-0000-0000CA050000}"/>
    <cellStyle name="Normal 10 2 3 3" xfId="1008" xr:uid="{00000000-0005-0000-0000-0000CB050000}"/>
    <cellStyle name="Normal 10 2 3 3 2" xfId="1009" xr:uid="{00000000-0005-0000-0000-0000CC050000}"/>
    <cellStyle name="Normal 10 2 3 3 2 2" xfId="1010" xr:uid="{00000000-0005-0000-0000-0000CD050000}"/>
    <cellStyle name="Normal 10 2 3 3 2 2 2" xfId="4192" xr:uid="{00000000-0005-0000-0000-0000CE050000}"/>
    <cellStyle name="Normal 10 2 3 3 2 3" xfId="4191" xr:uid="{00000000-0005-0000-0000-0000CF050000}"/>
    <cellStyle name="Normal 10 2 3 3 3" xfId="1011" xr:uid="{00000000-0005-0000-0000-0000D0050000}"/>
    <cellStyle name="Normal 10 2 3 3 3 2" xfId="4193" xr:uid="{00000000-0005-0000-0000-0000D1050000}"/>
    <cellStyle name="Normal 10 2 3 3 4" xfId="1012" xr:uid="{00000000-0005-0000-0000-0000D2050000}"/>
    <cellStyle name="Normal 10 2 3 3 4 2" xfId="4194" xr:uid="{00000000-0005-0000-0000-0000D3050000}"/>
    <cellStyle name="Normal 10 2 3 3 5" xfId="3841" xr:uid="{00000000-0005-0000-0000-0000D4050000}"/>
    <cellStyle name="Normal 10 2 3 4" xfId="1013" xr:uid="{00000000-0005-0000-0000-0000D5050000}"/>
    <cellStyle name="Normal 10 2 3 4 2" xfId="1014" xr:uid="{00000000-0005-0000-0000-0000D6050000}"/>
    <cellStyle name="Normal 10 2 3 4 2 2" xfId="4196" xr:uid="{00000000-0005-0000-0000-0000D7050000}"/>
    <cellStyle name="Normal 10 2 3 4 3" xfId="4195" xr:uid="{00000000-0005-0000-0000-0000D8050000}"/>
    <cellStyle name="Normal 10 2 3 5" xfId="1015" xr:uid="{00000000-0005-0000-0000-0000D9050000}"/>
    <cellStyle name="Normal 10 2 3 5 2" xfId="4197" xr:uid="{00000000-0005-0000-0000-0000DA050000}"/>
    <cellStyle name="Normal 10 2 3 6" xfId="1016" xr:uid="{00000000-0005-0000-0000-0000DB050000}"/>
    <cellStyle name="Normal 10 2 3 6 2" xfId="4198" xr:uid="{00000000-0005-0000-0000-0000DC050000}"/>
    <cellStyle name="Normal 10 2 3 7" xfId="3466" xr:uid="{00000000-0005-0000-0000-0000DD050000}"/>
    <cellStyle name="Normal 10 2 3 8" xfId="6026" xr:uid="{00000000-0005-0000-0000-0000DE050000}"/>
    <cellStyle name="Normal 10 2 3 9" xfId="6163" xr:uid="{00000000-0005-0000-0000-0000DF050000}"/>
    <cellStyle name="Normal 10 2 4" xfId="1017" xr:uid="{00000000-0005-0000-0000-0000E0050000}"/>
    <cellStyle name="Normal 10 2 4 10" xfId="6164" xr:uid="{00000000-0005-0000-0000-0000E1050000}"/>
    <cellStyle name="Normal 10 2 4 2" xfId="1018" xr:uid="{00000000-0005-0000-0000-0000E2050000}"/>
    <cellStyle name="Normal 10 2 4 2 10" xfId="6165" xr:uid="{00000000-0005-0000-0000-0000E3050000}"/>
    <cellStyle name="Normal 10 2 4 2 2" xfId="1019" xr:uid="{00000000-0005-0000-0000-0000E4050000}"/>
    <cellStyle name="Normal 10 2 4 2 2 10" xfId="6166" xr:uid="{00000000-0005-0000-0000-0000E5050000}"/>
    <cellStyle name="Normal 10 2 4 2 2 2" xfId="1020" xr:uid="{00000000-0005-0000-0000-0000E6050000}"/>
    <cellStyle name="Normal 10 2 4 2 2 2 2" xfId="1021" xr:uid="{00000000-0005-0000-0000-0000E7050000}"/>
    <cellStyle name="Normal 10 2 4 2 2 2 2 2" xfId="1022" xr:uid="{00000000-0005-0000-0000-0000E8050000}"/>
    <cellStyle name="Normal 10 2 4 2 2 2 2 2 2" xfId="1023" xr:uid="{00000000-0005-0000-0000-0000E9050000}"/>
    <cellStyle name="Normal 10 2 4 2 2 2 2 2 2 2" xfId="4200" xr:uid="{00000000-0005-0000-0000-0000EA050000}"/>
    <cellStyle name="Normal 10 2 4 2 2 2 2 2 3" xfId="4199" xr:uid="{00000000-0005-0000-0000-0000EB050000}"/>
    <cellStyle name="Normal 10 2 4 2 2 2 2 3" xfId="1024" xr:uid="{00000000-0005-0000-0000-0000EC050000}"/>
    <cellStyle name="Normal 10 2 4 2 2 2 2 3 2" xfId="4201" xr:uid="{00000000-0005-0000-0000-0000ED050000}"/>
    <cellStyle name="Normal 10 2 4 2 2 2 2 4" xfId="1025" xr:uid="{00000000-0005-0000-0000-0000EE050000}"/>
    <cellStyle name="Normal 10 2 4 2 2 2 2 4 2" xfId="4202" xr:uid="{00000000-0005-0000-0000-0000EF050000}"/>
    <cellStyle name="Normal 10 2 4 2 2 2 2 5" xfId="3907" xr:uid="{00000000-0005-0000-0000-0000F0050000}"/>
    <cellStyle name="Normal 10 2 4 2 2 2 3" xfId="1026" xr:uid="{00000000-0005-0000-0000-0000F1050000}"/>
    <cellStyle name="Normal 10 2 4 2 2 2 3 2" xfId="1027" xr:uid="{00000000-0005-0000-0000-0000F2050000}"/>
    <cellStyle name="Normal 10 2 4 2 2 2 3 2 2" xfId="4204" xr:uid="{00000000-0005-0000-0000-0000F3050000}"/>
    <cellStyle name="Normal 10 2 4 2 2 2 3 3" xfId="4203" xr:uid="{00000000-0005-0000-0000-0000F4050000}"/>
    <cellStyle name="Normal 10 2 4 2 2 2 4" xfId="1028" xr:uid="{00000000-0005-0000-0000-0000F5050000}"/>
    <cellStyle name="Normal 10 2 4 2 2 2 4 2" xfId="4205" xr:uid="{00000000-0005-0000-0000-0000F6050000}"/>
    <cellStyle name="Normal 10 2 4 2 2 2 5" xfId="1029" xr:uid="{00000000-0005-0000-0000-0000F7050000}"/>
    <cellStyle name="Normal 10 2 4 2 2 2 5 2" xfId="4206" xr:uid="{00000000-0005-0000-0000-0000F8050000}"/>
    <cellStyle name="Normal 10 2 4 2 2 2 6" xfId="3751" xr:uid="{00000000-0005-0000-0000-0000F9050000}"/>
    <cellStyle name="Normal 10 2 4 2 2 3" xfId="1030" xr:uid="{00000000-0005-0000-0000-0000FA050000}"/>
    <cellStyle name="Normal 10 2 4 2 2 3 2" xfId="1031" xr:uid="{00000000-0005-0000-0000-0000FB050000}"/>
    <cellStyle name="Normal 10 2 4 2 2 3 2 2" xfId="1032" xr:uid="{00000000-0005-0000-0000-0000FC050000}"/>
    <cellStyle name="Normal 10 2 4 2 2 3 2 2 2" xfId="1033" xr:uid="{00000000-0005-0000-0000-0000FD050000}"/>
    <cellStyle name="Normal 10 2 4 2 2 3 2 2 2 2" xfId="4208" xr:uid="{00000000-0005-0000-0000-0000FE050000}"/>
    <cellStyle name="Normal 10 2 4 2 2 3 2 2 3" xfId="4207" xr:uid="{00000000-0005-0000-0000-0000FF050000}"/>
    <cellStyle name="Normal 10 2 4 2 2 3 2 3" xfId="1034" xr:uid="{00000000-0005-0000-0000-000000060000}"/>
    <cellStyle name="Normal 10 2 4 2 2 3 2 3 2" xfId="4209" xr:uid="{00000000-0005-0000-0000-000001060000}"/>
    <cellStyle name="Normal 10 2 4 2 2 3 2 4" xfId="1035" xr:uid="{00000000-0005-0000-0000-000002060000}"/>
    <cellStyle name="Normal 10 2 4 2 2 3 2 4 2" xfId="4210" xr:uid="{00000000-0005-0000-0000-000003060000}"/>
    <cellStyle name="Normal 10 2 4 2 2 3 2 5" xfId="3919" xr:uid="{00000000-0005-0000-0000-000004060000}"/>
    <cellStyle name="Normal 10 2 4 2 2 3 3" xfId="1036" xr:uid="{00000000-0005-0000-0000-000005060000}"/>
    <cellStyle name="Normal 10 2 4 2 2 3 3 2" xfId="1037" xr:uid="{00000000-0005-0000-0000-000006060000}"/>
    <cellStyle name="Normal 10 2 4 2 2 3 3 2 2" xfId="4212" xr:uid="{00000000-0005-0000-0000-000007060000}"/>
    <cellStyle name="Normal 10 2 4 2 2 3 3 3" xfId="4211" xr:uid="{00000000-0005-0000-0000-000008060000}"/>
    <cellStyle name="Normal 10 2 4 2 2 3 4" xfId="1038" xr:uid="{00000000-0005-0000-0000-000009060000}"/>
    <cellStyle name="Normal 10 2 4 2 2 3 4 2" xfId="4213" xr:uid="{00000000-0005-0000-0000-00000A060000}"/>
    <cellStyle name="Normal 10 2 4 2 2 3 5" xfId="1039" xr:uid="{00000000-0005-0000-0000-00000B060000}"/>
    <cellStyle name="Normal 10 2 4 2 2 3 5 2" xfId="4214" xr:uid="{00000000-0005-0000-0000-00000C060000}"/>
    <cellStyle name="Normal 10 2 4 2 2 3 6" xfId="3560" xr:uid="{00000000-0005-0000-0000-00000D060000}"/>
    <cellStyle name="Normal 10 2 4 2 2 4" xfId="1040" xr:uid="{00000000-0005-0000-0000-00000E060000}"/>
    <cellStyle name="Normal 10 2 4 2 2 4 2" xfId="1041" xr:uid="{00000000-0005-0000-0000-00000F060000}"/>
    <cellStyle name="Normal 10 2 4 2 2 4 2 2" xfId="1042" xr:uid="{00000000-0005-0000-0000-000010060000}"/>
    <cellStyle name="Normal 10 2 4 2 2 4 2 2 2" xfId="4216" xr:uid="{00000000-0005-0000-0000-000011060000}"/>
    <cellStyle name="Normal 10 2 4 2 2 4 2 3" xfId="4215" xr:uid="{00000000-0005-0000-0000-000012060000}"/>
    <cellStyle name="Normal 10 2 4 2 2 4 3" xfId="1043" xr:uid="{00000000-0005-0000-0000-000013060000}"/>
    <cellStyle name="Normal 10 2 4 2 2 4 3 2" xfId="4217" xr:uid="{00000000-0005-0000-0000-000014060000}"/>
    <cellStyle name="Normal 10 2 4 2 2 4 4" xfId="1044" xr:uid="{00000000-0005-0000-0000-000015060000}"/>
    <cellStyle name="Normal 10 2 4 2 2 4 4 2" xfId="4218" xr:uid="{00000000-0005-0000-0000-000016060000}"/>
    <cellStyle name="Normal 10 2 4 2 2 4 5" xfId="3851" xr:uid="{00000000-0005-0000-0000-000017060000}"/>
    <cellStyle name="Normal 10 2 4 2 2 5" xfId="1045" xr:uid="{00000000-0005-0000-0000-000018060000}"/>
    <cellStyle name="Normal 10 2 4 2 2 5 2" xfId="1046" xr:uid="{00000000-0005-0000-0000-000019060000}"/>
    <cellStyle name="Normal 10 2 4 2 2 5 2 2" xfId="4220" xr:uid="{00000000-0005-0000-0000-00001A060000}"/>
    <cellStyle name="Normal 10 2 4 2 2 5 3" xfId="4219" xr:uid="{00000000-0005-0000-0000-00001B060000}"/>
    <cellStyle name="Normal 10 2 4 2 2 6" xfId="1047" xr:uid="{00000000-0005-0000-0000-00001C060000}"/>
    <cellStyle name="Normal 10 2 4 2 2 6 2" xfId="4221" xr:uid="{00000000-0005-0000-0000-00001D060000}"/>
    <cellStyle name="Normal 10 2 4 2 2 7" xfId="1048" xr:uid="{00000000-0005-0000-0000-00001E060000}"/>
    <cellStyle name="Normal 10 2 4 2 2 7 2" xfId="4222" xr:uid="{00000000-0005-0000-0000-00001F060000}"/>
    <cellStyle name="Normal 10 2 4 2 2 8" xfId="3469" xr:uid="{00000000-0005-0000-0000-000020060000}"/>
    <cellStyle name="Normal 10 2 4 2 2 9" xfId="6029" xr:uid="{00000000-0005-0000-0000-000021060000}"/>
    <cellStyle name="Normal 10 2 4 2 3" xfId="1049" xr:uid="{00000000-0005-0000-0000-000022060000}"/>
    <cellStyle name="Normal 10 2 4 2 3 2" xfId="1050" xr:uid="{00000000-0005-0000-0000-000023060000}"/>
    <cellStyle name="Normal 10 2 4 2 3 2 2" xfId="1051" xr:uid="{00000000-0005-0000-0000-000024060000}"/>
    <cellStyle name="Normal 10 2 4 2 3 2 2 2" xfId="1052" xr:uid="{00000000-0005-0000-0000-000025060000}"/>
    <cellStyle name="Normal 10 2 4 2 3 2 2 2 2" xfId="4224" xr:uid="{00000000-0005-0000-0000-000026060000}"/>
    <cellStyle name="Normal 10 2 4 2 3 2 2 3" xfId="4223" xr:uid="{00000000-0005-0000-0000-000027060000}"/>
    <cellStyle name="Normal 10 2 4 2 3 2 3" xfId="1053" xr:uid="{00000000-0005-0000-0000-000028060000}"/>
    <cellStyle name="Normal 10 2 4 2 3 2 3 2" xfId="4225" xr:uid="{00000000-0005-0000-0000-000029060000}"/>
    <cellStyle name="Normal 10 2 4 2 3 2 4" xfId="1054" xr:uid="{00000000-0005-0000-0000-00002A060000}"/>
    <cellStyle name="Normal 10 2 4 2 3 2 4 2" xfId="4226" xr:uid="{00000000-0005-0000-0000-00002B060000}"/>
    <cellStyle name="Normal 10 2 4 2 3 2 5" xfId="3904" xr:uid="{00000000-0005-0000-0000-00002C060000}"/>
    <cellStyle name="Normal 10 2 4 2 3 3" xfId="1055" xr:uid="{00000000-0005-0000-0000-00002D060000}"/>
    <cellStyle name="Normal 10 2 4 2 3 3 2" xfId="1056" xr:uid="{00000000-0005-0000-0000-00002E060000}"/>
    <cellStyle name="Normal 10 2 4 2 3 3 2 2" xfId="4228" xr:uid="{00000000-0005-0000-0000-00002F060000}"/>
    <cellStyle name="Normal 10 2 4 2 3 3 3" xfId="4227" xr:uid="{00000000-0005-0000-0000-000030060000}"/>
    <cellStyle name="Normal 10 2 4 2 3 4" xfId="1057" xr:uid="{00000000-0005-0000-0000-000031060000}"/>
    <cellStyle name="Normal 10 2 4 2 3 4 2" xfId="4229" xr:uid="{00000000-0005-0000-0000-000032060000}"/>
    <cellStyle name="Normal 10 2 4 2 3 5" xfId="1058" xr:uid="{00000000-0005-0000-0000-000033060000}"/>
    <cellStyle name="Normal 10 2 4 2 3 5 2" xfId="4230" xr:uid="{00000000-0005-0000-0000-000034060000}"/>
    <cellStyle name="Normal 10 2 4 2 3 6" xfId="3754" xr:uid="{00000000-0005-0000-0000-000035060000}"/>
    <cellStyle name="Normal 10 2 4 2 4" xfId="1059" xr:uid="{00000000-0005-0000-0000-000036060000}"/>
    <cellStyle name="Normal 10 2 4 2 4 2" xfId="1060" xr:uid="{00000000-0005-0000-0000-000037060000}"/>
    <cellStyle name="Normal 10 2 4 2 4 2 2" xfId="1061" xr:uid="{00000000-0005-0000-0000-000038060000}"/>
    <cellStyle name="Normal 10 2 4 2 4 2 2 2" xfId="4232" xr:uid="{00000000-0005-0000-0000-000039060000}"/>
    <cellStyle name="Normal 10 2 4 2 4 2 3" xfId="4231" xr:uid="{00000000-0005-0000-0000-00003A060000}"/>
    <cellStyle name="Normal 10 2 4 2 4 3" xfId="1062" xr:uid="{00000000-0005-0000-0000-00003B060000}"/>
    <cellStyle name="Normal 10 2 4 2 4 3 2" xfId="4233" xr:uid="{00000000-0005-0000-0000-00003C060000}"/>
    <cellStyle name="Normal 10 2 4 2 4 4" xfId="1063" xr:uid="{00000000-0005-0000-0000-00003D060000}"/>
    <cellStyle name="Normal 10 2 4 2 4 4 2" xfId="4234" xr:uid="{00000000-0005-0000-0000-00003E060000}"/>
    <cellStyle name="Normal 10 2 4 2 4 5" xfId="3848" xr:uid="{00000000-0005-0000-0000-00003F060000}"/>
    <cellStyle name="Normal 10 2 4 2 5" xfId="1064" xr:uid="{00000000-0005-0000-0000-000040060000}"/>
    <cellStyle name="Normal 10 2 4 2 5 2" xfId="1065" xr:uid="{00000000-0005-0000-0000-000041060000}"/>
    <cellStyle name="Normal 10 2 4 2 5 2 2" xfId="4236" xr:uid="{00000000-0005-0000-0000-000042060000}"/>
    <cellStyle name="Normal 10 2 4 2 5 3" xfId="4235" xr:uid="{00000000-0005-0000-0000-000043060000}"/>
    <cellStyle name="Normal 10 2 4 2 6" xfId="1066" xr:uid="{00000000-0005-0000-0000-000044060000}"/>
    <cellStyle name="Normal 10 2 4 2 6 2" xfId="4237" xr:uid="{00000000-0005-0000-0000-000045060000}"/>
    <cellStyle name="Normal 10 2 4 2 7" xfId="1067" xr:uid="{00000000-0005-0000-0000-000046060000}"/>
    <cellStyle name="Normal 10 2 4 2 7 2" xfId="4238" xr:uid="{00000000-0005-0000-0000-000047060000}"/>
    <cellStyle name="Normal 10 2 4 2 8" xfId="3468" xr:uid="{00000000-0005-0000-0000-000048060000}"/>
    <cellStyle name="Normal 10 2 4 2 9" xfId="6028" xr:uid="{00000000-0005-0000-0000-000049060000}"/>
    <cellStyle name="Normal 10 2 4 3" xfId="1068" xr:uid="{00000000-0005-0000-0000-00004A060000}"/>
    <cellStyle name="Normal 10 2 4 3 2" xfId="1069" xr:uid="{00000000-0005-0000-0000-00004B060000}"/>
    <cellStyle name="Normal 10 2 4 3 2 2" xfId="1070" xr:uid="{00000000-0005-0000-0000-00004C060000}"/>
    <cellStyle name="Normal 10 2 4 3 2 2 2" xfId="1071" xr:uid="{00000000-0005-0000-0000-00004D060000}"/>
    <cellStyle name="Normal 10 2 4 3 2 2 2 2" xfId="4240" xr:uid="{00000000-0005-0000-0000-00004E060000}"/>
    <cellStyle name="Normal 10 2 4 3 2 2 3" xfId="4239" xr:uid="{00000000-0005-0000-0000-00004F060000}"/>
    <cellStyle name="Normal 10 2 4 3 2 3" xfId="1072" xr:uid="{00000000-0005-0000-0000-000050060000}"/>
    <cellStyle name="Normal 10 2 4 3 2 3 2" xfId="4241" xr:uid="{00000000-0005-0000-0000-000051060000}"/>
    <cellStyle name="Normal 10 2 4 3 2 4" xfId="1073" xr:uid="{00000000-0005-0000-0000-000052060000}"/>
    <cellStyle name="Normal 10 2 4 3 2 4 2" xfId="4242" xr:uid="{00000000-0005-0000-0000-000053060000}"/>
    <cellStyle name="Normal 10 2 4 3 2 5" xfId="3897" xr:uid="{00000000-0005-0000-0000-000054060000}"/>
    <cellStyle name="Normal 10 2 4 3 3" xfId="1074" xr:uid="{00000000-0005-0000-0000-000055060000}"/>
    <cellStyle name="Normal 10 2 4 3 3 2" xfId="1075" xr:uid="{00000000-0005-0000-0000-000056060000}"/>
    <cellStyle name="Normal 10 2 4 3 3 2 2" xfId="4244" xr:uid="{00000000-0005-0000-0000-000057060000}"/>
    <cellStyle name="Normal 10 2 4 3 3 3" xfId="4243" xr:uid="{00000000-0005-0000-0000-000058060000}"/>
    <cellStyle name="Normal 10 2 4 3 4" xfId="1076" xr:uid="{00000000-0005-0000-0000-000059060000}"/>
    <cellStyle name="Normal 10 2 4 3 4 2" xfId="4245" xr:uid="{00000000-0005-0000-0000-00005A060000}"/>
    <cellStyle name="Normal 10 2 4 3 5" xfId="1077" xr:uid="{00000000-0005-0000-0000-00005B060000}"/>
    <cellStyle name="Normal 10 2 4 3 5 2" xfId="4246" xr:uid="{00000000-0005-0000-0000-00005C060000}"/>
    <cellStyle name="Normal 10 2 4 3 6" xfId="3761" xr:uid="{00000000-0005-0000-0000-00005D060000}"/>
    <cellStyle name="Normal 10 2 4 4" xfId="1078" xr:uid="{00000000-0005-0000-0000-00005E060000}"/>
    <cellStyle name="Normal 10 2 4 4 2" xfId="1079" xr:uid="{00000000-0005-0000-0000-00005F060000}"/>
    <cellStyle name="Normal 10 2 4 4 2 2" xfId="1080" xr:uid="{00000000-0005-0000-0000-000060060000}"/>
    <cellStyle name="Normal 10 2 4 4 2 2 2" xfId="4248" xr:uid="{00000000-0005-0000-0000-000061060000}"/>
    <cellStyle name="Normal 10 2 4 4 2 3" xfId="4247" xr:uid="{00000000-0005-0000-0000-000062060000}"/>
    <cellStyle name="Normal 10 2 4 4 3" xfId="1081" xr:uid="{00000000-0005-0000-0000-000063060000}"/>
    <cellStyle name="Normal 10 2 4 4 3 2" xfId="4249" xr:uid="{00000000-0005-0000-0000-000064060000}"/>
    <cellStyle name="Normal 10 2 4 4 4" xfId="1082" xr:uid="{00000000-0005-0000-0000-000065060000}"/>
    <cellStyle name="Normal 10 2 4 4 4 2" xfId="4250" xr:uid="{00000000-0005-0000-0000-000066060000}"/>
    <cellStyle name="Normal 10 2 4 4 5" xfId="3842" xr:uid="{00000000-0005-0000-0000-000067060000}"/>
    <cellStyle name="Normal 10 2 4 5" xfId="1083" xr:uid="{00000000-0005-0000-0000-000068060000}"/>
    <cellStyle name="Normal 10 2 4 5 2" xfId="1084" xr:uid="{00000000-0005-0000-0000-000069060000}"/>
    <cellStyle name="Normal 10 2 4 5 2 2" xfId="4252" xr:uid="{00000000-0005-0000-0000-00006A060000}"/>
    <cellStyle name="Normal 10 2 4 5 3" xfId="4251" xr:uid="{00000000-0005-0000-0000-00006B060000}"/>
    <cellStyle name="Normal 10 2 4 6" xfId="1085" xr:uid="{00000000-0005-0000-0000-00006C060000}"/>
    <cellStyle name="Normal 10 2 4 6 2" xfId="4253" xr:uid="{00000000-0005-0000-0000-00006D060000}"/>
    <cellStyle name="Normal 10 2 4 7" xfId="1086" xr:uid="{00000000-0005-0000-0000-00006E060000}"/>
    <cellStyle name="Normal 10 2 4 7 2" xfId="4254" xr:uid="{00000000-0005-0000-0000-00006F060000}"/>
    <cellStyle name="Normal 10 2 4 8" xfId="3467" xr:uid="{00000000-0005-0000-0000-000070060000}"/>
    <cellStyle name="Normal 10 2 4 9" xfId="6027" xr:uid="{00000000-0005-0000-0000-000071060000}"/>
    <cellStyle name="Normal 10 2 5" xfId="1087" xr:uid="{00000000-0005-0000-0000-000072060000}"/>
    <cellStyle name="Normal 10 2 5 2" xfId="1088" xr:uid="{00000000-0005-0000-0000-000073060000}"/>
    <cellStyle name="Normal 10 2 5 2 2" xfId="1089" xr:uid="{00000000-0005-0000-0000-000074060000}"/>
    <cellStyle name="Normal 10 2 5 2 2 2" xfId="1090" xr:uid="{00000000-0005-0000-0000-000075060000}"/>
    <cellStyle name="Normal 10 2 5 2 2 2 2" xfId="4256" xr:uid="{00000000-0005-0000-0000-000076060000}"/>
    <cellStyle name="Normal 10 2 5 2 2 3" xfId="4255" xr:uid="{00000000-0005-0000-0000-000077060000}"/>
    <cellStyle name="Normal 10 2 5 2 3" xfId="1091" xr:uid="{00000000-0005-0000-0000-000078060000}"/>
    <cellStyle name="Normal 10 2 5 2 3 2" xfId="4257" xr:uid="{00000000-0005-0000-0000-000079060000}"/>
    <cellStyle name="Normal 10 2 5 2 4" xfId="1092" xr:uid="{00000000-0005-0000-0000-00007A060000}"/>
    <cellStyle name="Normal 10 2 5 2 4 2" xfId="4258" xr:uid="{00000000-0005-0000-0000-00007B060000}"/>
    <cellStyle name="Normal 10 2 5 2 5" xfId="3883" xr:uid="{00000000-0005-0000-0000-00007C060000}"/>
    <cellStyle name="Normal 10 2 5 3" xfId="1093" xr:uid="{00000000-0005-0000-0000-00007D060000}"/>
    <cellStyle name="Normal 10 2 5 3 2" xfId="1094" xr:uid="{00000000-0005-0000-0000-00007E060000}"/>
    <cellStyle name="Normal 10 2 5 3 2 2" xfId="4260" xr:uid="{00000000-0005-0000-0000-00007F060000}"/>
    <cellStyle name="Normal 10 2 5 3 3" xfId="4259" xr:uid="{00000000-0005-0000-0000-000080060000}"/>
    <cellStyle name="Normal 10 2 5 4" xfId="1095" xr:uid="{00000000-0005-0000-0000-000081060000}"/>
    <cellStyle name="Normal 10 2 5 4 2" xfId="4261" xr:uid="{00000000-0005-0000-0000-000082060000}"/>
    <cellStyle name="Normal 10 2 5 5" xfId="1096" xr:uid="{00000000-0005-0000-0000-000083060000}"/>
    <cellStyle name="Normal 10 2 5 5 2" xfId="4262" xr:uid="{00000000-0005-0000-0000-000084060000}"/>
    <cellStyle name="Normal 10 2 5 6" xfId="3775" xr:uid="{00000000-0005-0000-0000-000085060000}"/>
    <cellStyle name="Normal 10 2 6" xfId="1097" xr:uid="{00000000-0005-0000-0000-000086060000}"/>
    <cellStyle name="Normal 10 2 6 2" xfId="1098" xr:uid="{00000000-0005-0000-0000-000087060000}"/>
    <cellStyle name="Normal 10 2 6 2 2" xfId="1099" xr:uid="{00000000-0005-0000-0000-000088060000}"/>
    <cellStyle name="Normal 10 2 6 2 2 2" xfId="4264" xr:uid="{00000000-0005-0000-0000-000089060000}"/>
    <cellStyle name="Normal 10 2 6 2 3" xfId="4263" xr:uid="{00000000-0005-0000-0000-00008A060000}"/>
    <cellStyle name="Normal 10 2 6 3" xfId="1100" xr:uid="{00000000-0005-0000-0000-00008B060000}"/>
    <cellStyle name="Normal 10 2 6 3 2" xfId="4265" xr:uid="{00000000-0005-0000-0000-00008C060000}"/>
    <cellStyle name="Normal 10 2 6 4" xfId="1101" xr:uid="{00000000-0005-0000-0000-00008D060000}"/>
    <cellStyle name="Normal 10 2 6 4 2" xfId="4266" xr:uid="{00000000-0005-0000-0000-00008E060000}"/>
    <cellStyle name="Normal 10 2 6 5" xfId="3827" xr:uid="{00000000-0005-0000-0000-00008F060000}"/>
    <cellStyle name="Normal 10 2 7" xfId="1102" xr:uid="{00000000-0005-0000-0000-000090060000}"/>
    <cellStyle name="Normal 10 2 7 2" xfId="1103" xr:uid="{00000000-0005-0000-0000-000091060000}"/>
    <cellStyle name="Normal 10 2 7 2 2" xfId="4268" xr:uid="{00000000-0005-0000-0000-000092060000}"/>
    <cellStyle name="Normal 10 2 7 3" xfId="4267" xr:uid="{00000000-0005-0000-0000-000093060000}"/>
    <cellStyle name="Normal 10 2 8" xfId="1104" xr:uid="{00000000-0005-0000-0000-000094060000}"/>
    <cellStyle name="Normal 10 2 8 2" xfId="4269" xr:uid="{00000000-0005-0000-0000-000095060000}"/>
    <cellStyle name="Normal 10 2 9" xfId="1105" xr:uid="{00000000-0005-0000-0000-000096060000}"/>
    <cellStyle name="Normal 10 2 9 2" xfId="4270" xr:uid="{00000000-0005-0000-0000-000097060000}"/>
    <cellStyle name="Normal 10 3" xfId="1106" xr:uid="{00000000-0005-0000-0000-000098060000}"/>
    <cellStyle name="Normal 10 3 2" xfId="1107" xr:uid="{00000000-0005-0000-0000-000099060000}"/>
    <cellStyle name="Normal 10 3 2 2" xfId="1108" xr:uid="{00000000-0005-0000-0000-00009A060000}"/>
    <cellStyle name="Normal 10 3 2 2 2" xfId="1109" xr:uid="{00000000-0005-0000-0000-00009B060000}"/>
    <cellStyle name="Normal 10 3 2 2 2 2" xfId="1110" xr:uid="{00000000-0005-0000-0000-00009C060000}"/>
    <cellStyle name="Normal 10 3 2 2 2 2 2" xfId="4272" xr:uid="{00000000-0005-0000-0000-00009D060000}"/>
    <cellStyle name="Normal 10 3 2 2 2 3" xfId="4271" xr:uid="{00000000-0005-0000-0000-00009E060000}"/>
    <cellStyle name="Normal 10 3 2 2 3" xfId="1111" xr:uid="{00000000-0005-0000-0000-00009F060000}"/>
    <cellStyle name="Normal 10 3 2 2 3 2" xfId="4273" xr:uid="{00000000-0005-0000-0000-0000A0060000}"/>
    <cellStyle name="Normal 10 3 2 2 4" xfId="1112" xr:uid="{00000000-0005-0000-0000-0000A1060000}"/>
    <cellStyle name="Normal 10 3 2 2 4 2" xfId="4274" xr:uid="{00000000-0005-0000-0000-0000A2060000}"/>
    <cellStyle name="Normal 10 3 2 2 5" xfId="3893" xr:uid="{00000000-0005-0000-0000-0000A3060000}"/>
    <cellStyle name="Normal 10 3 2 3" xfId="1113" xr:uid="{00000000-0005-0000-0000-0000A4060000}"/>
    <cellStyle name="Normal 10 3 2 3 2" xfId="1114" xr:uid="{00000000-0005-0000-0000-0000A5060000}"/>
    <cellStyle name="Normal 10 3 2 3 2 2" xfId="4276" xr:uid="{00000000-0005-0000-0000-0000A6060000}"/>
    <cellStyle name="Normal 10 3 2 3 3" xfId="4275" xr:uid="{00000000-0005-0000-0000-0000A7060000}"/>
    <cellStyle name="Normal 10 3 2 4" xfId="1115" xr:uid="{00000000-0005-0000-0000-0000A8060000}"/>
    <cellStyle name="Normal 10 3 2 4 2" xfId="4277" xr:uid="{00000000-0005-0000-0000-0000A9060000}"/>
    <cellStyle name="Normal 10 3 2 5" xfId="1116" xr:uid="{00000000-0005-0000-0000-0000AA060000}"/>
    <cellStyle name="Normal 10 3 2 5 2" xfId="4278" xr:uid="{00000000-0005-0000-0000-0000AB060000}"/>
    <cellStyle name="Normal 10 3 2 6" xfId="3765" xr:uid="{00000000-0005-0000-0000-0000AC060000}"/>
    <cellStyle name="Normal 10 3 3" xfId="1117" xr:uid="{00000000-0005-0000-0000-0000AD060000}"/>
    <cellStyle name="Normal 10 3 3 2" xfId="1118" xr:uid="{00000000-0005-0000-0000-0000AE060000}"/>
    <cellStyle name="Normal 10 3 3 2 2" xfId="1119" xr:uid="{00000000-0005-0000-0000-0000AF060000}"/>
    <cellStyle name="Normal 10 3 3 2 2 2" xfId="4280" xr:uid="{00000000-0005-0000-0000-0000B0060000}"/>
    <cellStyle name="Normal 10 3 3 2 3" xfId="4279" xr:uid="{00000000-0005-0000-0000-0000B1060000}"/>
    <cellStyle name="Normal 10 3 3 3" xfId="1120" xr:uid="{00000000-0005-0000-0000-0000B2060000}"/>
    <cellStyle name="Normal 10 3 3 3 2" xfId="4281" xr:uid="{00000000-0005-0000-0000-0000B3060000}"/>
    <cellStyle name="Normal 10 3 3 4" xfId="1121" xr:uid="{00000000-0005-0000-0000-0000B4060000}"/>
    <cellStyle name="Normal 10 3 3 4 2" xfId="4282" xr:uid="{00000000-0005-0000-0000-0000B5060000}"/>
    <cellStyle name="Normal 10 3 3 5" xfId="3838" xr:uid="{00000000-0005-0000-0000-0000B6060000}"/>
    <cellStyle name="Normal 10 3 4" xfId="1122" xr:uid="{00000000-0005-0000-0000-0000B7060000}"/>
    <cellStyle name="Normal 10 3 4 2" xfId="1123" xr:uid="{00000000-0005-0000-0000-0000B8060000}"/>
    <cellStyle name="Normal 10 3 4 2 2" xfId="4284" xr:uid="{00000000-0005-0000-0000-0000B9060000}"/>
    <cellStyle name="Normal 10 3 4 3" xfId="4283" xr:uid="{00000000-0005-0000-0000-0000BA060000}"/>
    <cellStyle name="Normal 10 3 5" xfId="1124" xr:uid="{00000000-0005-0000-0000-0000BB060000}"/>
    <cellStyle name="Normal 10 3 5 2" xfId="4285" xr:uid="{00000000-0005-0000-0000-0000BC060000}"/>
    <cellStyle name="Normal 10 3 6" xfId="1125" xr:uid="{00000000-0005-0000-0000-0000BD060000}"/>
    <cellStyle name="Normal 10 3 6 2" xfId="4286" xr:uid="{00000000-0005-0000-0000-0000BE060000}"/>
    <cellStyle name="Normal 10 3 7" xfId="3470" xr:uid="{00000000-0005-0000-0000-0000BF060000}"/>
    <cellStyle name="Normal 10 3 8" xfId="6030" xr:uid="{00000000-0005-0000-0000-0000C0060000}"/>
    <cellStyle name="Normal 10 3 9" xfId="6167" xr:uid="{00000000-0005-0000-0000-0000C1060000}"/>
    <cellStyle name="Normal 10 4" xfId="1126" xr:uid="{00000000-0005-0000-0000-0000C2060000}"/>
    <cellStyle name="Normal 10 4 2" xfId="1127" xr:uid="{00000000-0005-0000-0000-0000C3060000}"/>
    <cellStyle name="Normal 10 4 2 2" xfId="1128" xr:uid="{00000000-0005-0000-0000-0000C4060000}"/>
    <cellStyle name="Normal 10 4 2 2 2" xfId="1129" xr:uid="{00000000-0005-0000-0000-0000C5060000}"/>
    <cellStyle name="Normal 10 4 2 2 2 2" xfId="1130" xr:uid="{00000000-0005-0000-0000-0000C6060000}"/>
    <cellStyle name="Normal 10 4 2 2 2 2 2" xfId="4288" xr:uid="{00000000-0005-0000-0000-0000C7060000}"/>
    <cellStyle name="Normal 10 4 2 2 2 3" xfId="4287" xr:uid="{00000000-0005-0000-0000-0000C8060000}"/>
    <cellStyle name="Normal 10 4 2 2 3" xfId="1131" xr:uid="{00000000-0005-0000-0000-0000C9060000}"/>
    <cellStyle name="Normal 10 4 2 2 3 2" xfId="4289" xr:uid="{00000000-0005-0000-0000-0000CA060000}"/>
    <cellStyle name="Normal 10 4 2 2 4" xfId="1132" xr:uid="{00000000-0005-0000-0000-0000CB060000}"/>
    <cellStyle name="Normal 10 4 2 2 4 2" xfId="4290" xr:uid="{00000000-0005-0000-0000-0000CC060000}"/>
    <cellStyle name="Normal 10 4 2 2 5" xfId="3910" xr:uid="{00000000-0005-0000-0000-0000CD060000}"/>
    <cellStyle name="Normal 10 4 2 3" xfId="1133" xr:uid="{00000000-0005-0000-0000-0000CE060000}"/>
    <cellStyle name="Normal 10 4 2 3 2" xfId="1134" xr:uid="{00000000-0005-0000-0000-0000CF060000}"/>
    <cellStyle name="Normal 10 4 2 3 2 2" xfId="4292" xr:uid="{00000000-0005-0000-0000-0000D0060000}"/>
    <cellStyle name="Normal 10 4 2 3 3" xfId="4291" xr:uid="{00000000-0005-0000-0000-0000D1060000}"/>
    <cellStyle name="Normal 10 4 2 4" xfId="1135" xr:uid="{00000000-0005-0000-0000-0000D2060000}"/>
    <cellStyle name="Normal 10 4 2 4 2" xfId="4293" xr:uid="{00000000-0005-0000-0000-0000D3060000}"/>
    <cellStyle name="Normal 10 4 2 5" xfId="1136" xr:uid="{00000000-0005-0000-0000-0000D4060000}"/>
    <cellStyle name="Normal 10 4 2 5 2" xfId="4294" xr:uid="{00000000-0005-0000-0000-0000D5060000}"/>
    <cellStyle name="Normal 10 4 2 6" xfId="3569" xr:uid="{00000000-0005-0000-0000-0000D6060000}"/>
    <cellStyle name="Normal 10 4 3" xfId="1137" xr:uid="{00000000-0005-0000-0000-0000D7060000}"/>
    <cellStyle name="Normal 10 4 3 2" xfId="1138" xr:uid="{00000000-0005-0000-0000-0000D8060000}"/>
    <cellStyle name="Normal 10 4 3 2 2" xfId="1139" xr:uid="{00000000-0005-0000-0000-0000D9060000}"/>
    <cellStyle name="Normal 10 4 3 2 2 2" xfId="4296" xr:uid="{00000000-0005-0000-0000-0000DA060000}"/>
    <cellStyle name="Normal 10 4 3 2 3" xfId="4295" xr:uid="{00000000-0005-0000-0000-0000DB060000}"/>
    <cellStyle name="Normal 10 4 3 3" xfId="1140" xr:uid="{00000000-0005-0000-0000-0000DC060000}"/>
    <cellStyle name="Normal 10 4 3 3 2" xfId="4297" xr:uid="{00000000-0005-0000-0000-0000DD060000}"/>
    <cellStyle name="Normal 10 4 3 4" xfId="1141" xr:uid="{00000000-0005-0000-0000-0000DE060000}"/>
    <cellStyle name="Normal 10 4 3 4 2" xfId="4298" xr:uid="{00000000-0005-0000-0000-0000DF060000}"/>
    <cellStyle name="Normal 10 4 3 5" xfId="3854" xr:uid="{00000000-0005-0000-0000-0000E0060000}"/>
    <cellStyle name="Normal 10 4 4" xfId="1142" xr:uid="{00000000-0005-0000-0000-0000E1060000}"/>
    <cellStyle name="Normal 10 4 4 2" xfId="1143" xr:uid="{00000000-0005-0000-0000-0000E2060000}"/>
    <cellStyle name="Normal 10 4 4 2 2" xfId="4300" xr:uid="{00000000-0005-0000-0000-0000E3060000}"/>
    <cellStyle name="Normal 10 4 4 3" xfId="4299" xr:uid="{00000000-0005-0000-0000-0000E4060000}"/>
    <cellStyle name="Normal 10 4 5" xfId="1144" xr:uid="{00000000-0005-0000-0000-0000E5060000}"/>
    <cellStyle name="Normal 10 4 5 2" xfId="4301" xr:uid="{00000000-0005-0000-0000-0000E6060000}"/>
    <cellStyle name="Normal 10 4 6" xfId="1145" xr:uid="{00000000-0005-0000-0000-0000E7060000}"/>
    <cellStyle name="Normal 10 4 6 2" xfId="4302" xr:uid="{00000000-0005-0000-0000-0000E8060000}"/>
    <cellStyle name="Normal 10 4 7" xfId="3810" xr:uid="{00000000-0005-0000-0000-0000E9060000}"/>
    <cellStyle name="Normal 10 5" xfId="1146" xr:uid="{00000000-0005-0000-0000-0000EA060000}"/>
    <cellStyle name="Normal 10 5 2" xfId="1147" xr:uid="{00000000-0005-0000-0000-0000EB060000}"/>
    <cellStyle name="Normal 10 5 2 2" xfId="1148" xr:uid="{00000000-0005-0000-0000-0000EC060000}"/>
    <cellStyle name="Normal 10 5 2 2 2" xfId="1149" xr:uid="{00000000-0005-0000-0000-0000ED060000}"/>
    <cellStyle name="Normal 10 5 2 2 2 2" xfId="4304" xr:uid="{00000000-0005-0000-0000-0000EE060000}"/>
    <cellStyle name="Normal 10 5 2 2 3" xfId="4303" xr:uid="{00000000-0005-0000-0000-0000EF060000}"/>
    <cellStyle name="Normal 10 5 2 3" xfId="1150" xr:uid="{00000000-0005-0000-0000-0000F0060000}"/>
    <cellStyle name="Normal 10 5 2 3 2" xfId="4305" xr:uid="{00000000-0005-0000-0000-0000F1060000}"/>
    <cellStyle name="Normal 10 5 2 4" xfId="1151" xr:uid="{00000000-0005-0000-0000-0000F2060000}"/>
    <cellStyle name="Normal 10 5 2 4 2" xfId="4306" xr:uid="{00000000-0005-0000-0000-0000F3060000}"/>
    <cellStyle name="Normal 10 5 2 5" xfId="3881" xr:uid="{00000000-0005-0000-0000-0000F4060000}"/>
    <cellStyle name="Normal 10 5 3" xfId="1152" xr:uid="{00000000-0005-0000-0000-0000F5060000}"/>
    <cellStyle name="Normal 10 5 3 2" xfId="1153" xr:uid="{00000000-0005-0000-0000-0000F6060000}"/>
    <cellStyle name="Normal 10 5 3 2 2" xfId="4308" xr:uid="{00000000-0005-0000-0000-0000F7060000}"/>
    <cellStyle name="Normal 10 5 3 3" xfId="4307" xr:uid="{00000000-0005-0000-0000-0000F8060000}"/>
    <cellStyle name="Normal 10 5 4" xfId="1154" xr:uid="{00000000-0005-0000-0000-0000F9060000}"/>
    <cellStyle name="Normal 10 5 4 2" xfId="4309" xr:uid="{00000000-0005-0000-0000-0000FA060000}"/>
    <cellStyle name="Normal 10 5 5" xfId="1155" xr:uid="{00000000-0005-0000-0000-0000FB060000}"/>
    <cellStyle name="Normal 10 5 5 2" xfId="4310" xr:uid="{00000000-0005-0000-0000-0000FC060000}"/>
    <cellStyle name="Normal 10 5 6" xfId="3777" xr:uid="{00000000-0005-0000-0000-0000FD060000}"/>
    <cellStyle name="Normal 10 6" xfId="1156" xr:uid="{00000000-0005-0000-0000-0000FE060000}"/>
    <cellStyle name="Normal 10 6 2" xfId="1157" xr:uid="{00000000-0005-0000-0000-0000FF060000}"/>
    <cellStyle name="Normal 10 6 2 2" xfId="1158" xr:uid="{00000000-0005-0000-0000-000000070000}"/>
    <cellStyle name="Normal 10 6 2 2 2" xfId="4312" xr:uid="{00000000-0005-0000-0000-000001070000}"/>
    <cellStyle name="Normal 10 6 2 3" xfId="4311" xr:uid="{00000000-0005-0000-0000-000002070000}"/>
    <cellStyle name="Normal 10 6 3" xfId="1159" xr:uid="{00000000-0005-0000-0000-000003070000}"/>
    <cellStyle name="Normal 10 6 3 2" xfId="4313" xr:uid="{00000000-0005-0000-0000-000004070000}"/>
    <cellStyle name="Normal 10 6 4" xfId="1160" xr:uid="{00000000-0005-0000-0000-000005070000}"/>
    <cellStyle name="Normal 10 6 4 2" xfId="4314" xr:uid="{00000000-0005-0000-0000-000006070000}"/>
    <cellStyle name="Normal 10 6 5" xfId="3824" xr:uid="{00000000-0005-0000-0000-000007070000}"/>
    <cellStyle name="Normal 10 7" xfId="1161" xr:uid="{00000000-0005-0000-0000-000008070000}"/>
    <cellStyle name="Normal 10 7 2" xfId="1162" xr:uid="{00000000-0005-0000-0000-000009070000}"/>
    <cellStyle name="Normal 10 7 2 2" xfId="4316" xr:uid="{00000000-0005-0000-0000-00000A070000}"/>
    <cellStyle name="Normal 10 7 3" xfId="4315" xr:uid="{00000000-0005-0000-0000-00000B070000}"/>
    <cellStyle name="Normal 10 8" xfId="1163" xr:uid="{00000000-0005-0000-0000-00000C070000}"/>
    <cellStyle name="Normal 10 8 2" xfId="4317" xr:uid="{00000000-0005-0000-0000-00000D070000}"/>
    <cellStyle name="Normal 10 9" xfId="1164" xr:uid="{00000000-0005-0000-0000-00000E070000}"/>
    <cellStyle name="Normal 10 9 2" xfId="4318" xr:uid="{00000000-0005-0000-0000-00000F070000}"/>
    <cellStyle name="Normal 11" xfId="35" xr:uid="{00000000-0005-0000-0000-000010070000}"/>
    <cellStyle name="Normal 11 2" xfId="36" xr:uid="{00000000-0005-0000-0000-000011070000}"/>
    <cellStyle name="Normal 11 2 2" xfId="3471" xr:uid="{00000000-0005-0000-0000-000012070000}"/>
    <cellStyle name="Normal 11 2 3" xfId="6332" xr:uid="{00000000-0005-0000-0000-000013070000}"/>
    <cellStyle name="Normal 11 3" xfId="6031" xr:uid="{00000000-0005-0000-0000-000014070000}"/>
    <cellStyle name="Normal 11 4" xfId="6168" xr:uid="{00000000-0005-0000-0000-000015070000}"/>
    <cellStyle name="Normal 11 5" xfId="1165" xr:uid="{00000000-0005-0000-0000-000016070000}"/>
    <cellStyle name="Normal 11 6" xfId="6253" xr:uid="{00000000-0005-0000-0000-000017070000}"/>
    <cellStyle name="Normal 12" xfId="37" xr:uid="{00000000-0005-0000-0000-000018070000}"/>
    <cellStyle name="Normal 12 2" xfId="38" xr:uid="{00000000-0005-0000-0000-000019070000}"/>
    <cellStyle name="Normal 12 2 2" xfId="3472" xr:uid="{00000000-0005-0000-0000-00001A070000}"/>
    <cellStyle name="Normal 12 2 3" xfId="6333" xr:uid="{00000000-0005-0000-0000-00001B070000}"/>
    <cellStyle name="Normal 12 3" xfId="39" xr:uid="{00000000-0005-0000-0000-00001C070000}"/>
    <cellStyle name="Normal 12 3 2" xfId="6032" xr:uid="{00000000-0005-0000-0000-00001D070000}"/>
    <cellStyle name="Normal 12 3 3" xfId="6334" xr:uid="{00000000-0005-0000-0000-00001E070000}"/>
    <cellStyle name="Normal 12 4" xfId="6169" xr:uid="{00000000-0005-0000-0000-00001F070000}"/>
    <cellStyle name="Normal 12 5" xfId="1166" xr:uid="{00000000-0005-0000-0000-000020070000}"/>
    <cellStyle name="Normal 12 6" xfId="6254" xr:uid="{00000000-0005-0000-0000-000021070000}"/>
    <cellStyle name="Normal 13" xfId="40" xr:uid="{00000000-0005-0000-0000-000022070000}"/>
    <cellStyle name="Normal 13 2" xfId="1168" xr:uid="{00000000-0005-0000-0000-000023070000}"/>
    <cellStyle name="Normal 13 2 2" xfId="3474" xr:uid="{00000000-0005-0000-0000-000024070000}"/>
    <cellStyle name="Normal 13 2 3" xfId="6034" xr:uid="{00000000-0005-0000-0000-000025070000}"/>
    <cellStyle name="Normal 13 2 4" xfId="6171" xr:uid="{00000000-0005-0000-0000-000026070000}"/>
    <cellStyle name="Normal 13 2 5" xfId="6386" xr:uid="{00000000-0005-0000-0000-000027070000}"/>
    <cellStyle name="Normal 13 3" xfId="3473" xr:uid="{00000000-0005-0000-0000-000028070000}"/>
    <cellStyle name="Normal 13 4" xfId="6033" xr:uid="{00000000-0005-0000-0000-000029070000}"/>
    <cellStyle name="Normal 13 5" xfId="6170" xr:uid="{00000000-0005-0000-0000-00002A070000}"/>
    <cellStyle name="Normal 13 6" xfId="1167" xr:uid="{00000000-0005-0000-0000-00002B070000}"/>
    <cellStyle name="Normal 13 7" xfId="6255" xr:uid="{00000000-0005-0000-0000-00002C070000}"/>
    <cellStyle name="Normal 14" xfId="1169" xr:uid="{00000000-0005-0000-0000-00002D070000}"/>
    <cellStyle name="Normal 14 10" xfId="6035" xr:uid="{00000000-0005-0000-0000-00002E070000}"/>
    <cellStyle name="Normal 14 11" xfId="6172" xr:uid="{00000000-0005-0000-0000-00002F070000}"/>
    <cellStyle name="Normal 14 12" xfId="6256" xr:uid="{00000000-0005-0000-0000-000030070000}"/>
    <cellStyle name="Normal 14 2" xfId="1170" xr:uid="{00000000-0005-0000-0000-000031070000}"/>
    <cellStyle name="Normal 14 2 10" xfId="6173" xr:uid="{00000000-0005-0000-0000-000032070000}"/>
    <cellStyle name="Normal 14 2 2" xfId="1171" xr:uid="{00000000-0005-0000-0000-000033070000}"/>
    <cellStyle name="Normal 14 2 2 10" xfId="6174" xr:uid="{00000000-0005-0000-0000-000034070000}"/>
    <cellStyle name="Normal 14 2 2 2" xfId="1172" xr:uid="{00000000-0005-0000-0000-000035070000}"/>
    <cellStyle name="Normal 14 2 2 2 2" xfId="1173" xr:uid="{00000000-0005-0000-0000-000036070000}"/>
    <cellStyle name="Normal 14 2 2 2 2 2" xfId="1174" xr:uid="{00000000-0005-0000-0000-000037070000}"/>
    <cellStyle name="Normal 14 2 2 2 2 2 2" xfId="1175" xr:uid="{00000000-0005-0000-0000-000038070000}"/>
    <cellStyle name="Normal 14 2 2 2 2 2 2 2" xfId="4320" xr:uid="{00000000-0005-0000-0000-000039070000}"/>
    <cellStyle name="Normal 14 2 2 2 2 2 3" xfId="4319" xr:uid="{00000000-0005-0000-0000-00003A070000}"/>
    <cellStyle name="Normal 14 2 2 2 2 3" xfId="1176" xr:uid="{00000000-0005-0000-0000-00003B070000}"/>
    <cellStyle name="Normal 14 2 2 2 2 3 2" xfId="4321" xr:uid="{00000000-0005-0000-0000-00003C070000}"/>
    <cellStyle name="Normal 14 2 2 2 2 4" xfId="1177" xr:uid="{00000000-0005-0000-0000-00003D070000}"/>
    <cellStyle name="Normal 14 2 2 2 2 4 2" xfId="4322" xr:uid="{00000000-0005-0000-0000-00003E070000}"/>
    <cellStyle name="Normal 14 2 2 2 2 5" xfId="3905" xr:uid="{00000000-0005-0000-0000-00003F070000}"/>
    <cellStyle name="Normal 14 2 2 2 3" xfId="1178" xr:uid="{00000000-0005-0000-0000-000040070000}"/>
    <cellStyle name="Normal 14 2 2 2 3 2" xfId="1179" xr:uid="{00000000-0005-0000-0000-000041070000}"/>
    <cellStyle name="Normal 14 2 2 2 3 2 2" xfId="4324" xr:uid="{00000000-0005-0000-0000-000042070000}"/>
    <cellStyle name="Normal 14 2 2 2 3 3" xfId="4323" xr:uid="{00000000-0005-0000-0000-000043070000}"/>
    <cellStyle name="Normal 14 2 2 2 4" xfId="1180" xr:uid="{00000000-0005-0000-0000-000044070000}"/>
    <cellStyle name="Normal 14 2 2 2 4 2" xfId="4325" xr:uid="{00000000-0005-0000-0000-000045070000}"/>
    <cellStyle name="Normal 14 2 2 2 5" xfId="1181" xr:uid="{00000000-0005-0000-0000-000046070000}"/>
    <cellStyle name="Normal 14 2 2 2 5 2" xfId="4326" xr:uid="{00000000-0005-0000-0000-000047070000}"/>
    <cellStyle name="Normal 14 2 2 2 6" xfId="3753" xr:uid="{00000000-0005-0000-0000-000048070000}"/>
    <cellStyle name="Normal 14 2 2 3" xfId="1182" xr:uid="{00000000-0005-0000-0000-000049070000}"/>
    <cellStyle name="Normal 14 2 2 3 2" xfId="1183" xr:uid="{00000000-0005-0000-0000-00004A070000}"/>
    <cellStyle name="Normal 14 2 2 3 2 2" xfId="1184" xr:uid="{00000000-0005-0000-0000-00004B070000}"/>
    <cellStyle name="Normal 14 2 2 3 2 2 2" xfId="1185" xr:uid="{00000000-0005-0000-0000-00004C070000}"/>
    <cellStyle name="Normal 14 2 2 3 2 2 2 2" xfId="4328" xr:uid="{00000000-0005-0000-0000-00004D070000}"/>
    <cellStyle name="Normal 14 2 2 3 2 2 3" xfId="4327" xr:uid="{00000000-0005-0000-0000-00004E070000}"/>
    <cellStyle name="Normal 14 2 2 3 2 3" xfId="1186" xr:uid="{00000000-0005-0000-0000-00004F070000}"/>
    <cellStyle name="Normal 14 2 2 3 2 3 2" xfId="4329" xr:uid="{00000000-0005-0000-0000-000050070000}"/>
    <cellStyle name="Normal 14 2 2 3 2 4" xfId="1187" xr:uid="{00000000-0005-0000-0000-000051070000}"/>
    <cellStyle name="Normal 14 2 2 3 2 4 2" xfId="4330" xr:uid="{00000000-0005-0000-0000-000052070000}"/>
    <cellStyle name="Normal 14 2 2 3 2 5" xfId="3920" xr:uid="{00000000-0005-0000-0000-000053070000}"/>
    <cellStyle name="Normal 14 2 2 3 3" xfId="1188" xr:uid="{00000000-0005-0000-0000-000054070000}"/>
    <cellStyle name="Normal 14 2 2 3 3 2" xfId="1189" xr:uid="{00000000-0005-0000-0000-000055070000}"/>
    <cellStyle name="Normal 14 2 2 3 3 2 2" xfId="1190" xr:uid="{00000000-0005-0000-0000-000056070000}"/>
    <cellStyle name="Normal 14 2 2 3 3 2 2 2" xfId="4332" xr:uid="{00000000-0005-0000-0000-000057070000}"/>
    <cellStyle name="Normal 14 2 2 3 3 2 3" xfId="4331" xr:uid="{00000000-0005-0000-0000-000058070000}"/>
    <cellStyle name="Normal 14 2 2 3 3 3" xfId="1191" xr:uid="{00000000-0005-0000-0000-000059070000}"/>
    <cellStyle name="Normal 14 2 2 3 3 3 2" xfId="4333" xr:uid="{00000000-0005-0000-0000-00005A070000}"/>
    <cellStyle name="Normal 14 2 2 3 3 4" xfId="1192" xr:uid="{00000000-0005-0000-0000-00005B070000}"/>
    <cellStyle name="Normal 14 2 2 3 3 4 2" xfId="4334" xr:uid="{00000000-0005-0000-0000-00005C070000}"/>
    <cellStyle name="Normal 14 2 2 3 3 5" xfId="4056" xr:uid="{00000000-0005-0000-0000-00005D070000}"/>
    <cellStyle name="Normal 14 2 2 3 4" xfId="1193" xr:uid="{00000000-0005-0000-0000-00005E070000}"/>
    <cellStyle name="Normal 14 2 2 3 4 2" xfId="1194" xr:uid="{00000000-0005-0000-0000-00005F070000}"/>
    <cellStyle name="Normal 14 2 2 3 4 2 2" xfId="1195" xr:uid="{00000000-0005-0000-0000-000060070000}"/>
    <cellStyle name="Normal 14 2 2 3 4 2 2 2" xfId="4337" xr:uid="{00000000-0005-0000-0000-000061070000}"/>
    <cellStyle name="Normal 14 2 2 3 4 2 3" xfId="4336" xr:uid="{00000000-0005-0000-0000-000062070000}"/>
    <cellStyle name="Normal 14 2 2 3 4 3" xfId="1196" xr:uid="{00000000-0005-0000-0000-000063070000}"/>
    <cellStyle name="Normal 14 2 2 3 4 3 2" xfId="4338" xr:uid="{00000000-0005-0000-0000-000064070000}"/>
    <cellStyle name="Normal 14 2 2 3 4 4" xfId="4335" xr:uid="{00000000-0005-0000-0000-000065070000}"/>
    <cellStyle name="Normal 14 2 2 3 5" xfId="1197" xr:uid="{00000000-0005-0000-0000-000066070000}"/>
    <cellStyle name="Normal 14 2 2 3 5 2" xfId="1198" xr:uid="{00000000-0005-0000-0000-000067070000}"/>
    <cellStyle name="Normal 14 2 2 3 5 2 2" xfId="4340" xr:uid="{00000000-0005-0000-0000-000068070000}"/>
    <cellStyle name="Normal 14 2 2 3 5 3" xfId="5827" xr:uid="{00000000-0005-0000-0000-000069070000}"/>
    <cellStyle name="Normal 14 2 2 3 5 4" xfId="4339" xr:uid="{00000000-0005-0000-0000-00006A070000}"/>
    <cellStyle name="Normal 14 2 2 3 6" xfId="1199" xr:uid="{00000000-0005-0000-0000-00006B070000}"/>
    <cellStyle name="Normal 14 2 2 3 6 2" xfId="1200" xr:uid="{00000000-0005-0000-0000-00006C070000}"/>
    <cellStyle name="Normal 14 2 2 3 6 2 2" xfId="4342" xr:uid="{00000000-0005-0000-0000-00006D070000}"/>
    <cellStyle name="Normal 14 2 2 3 6 3" xfId="4341" xr:uid="{00000000-0005-0000-0000-00006E070000}"/>
    <cellStyle name="Normal 14 2 2 3 7" xfId="1201" xr:uid="{00000000-0005-0000-0000-00006F070000}"/>
    <cellStyle name="Normal 14 2 2 3 7 2" xfId="4343" xr:uid="{00000000-0005-0000-0000-000070070000}"/>
    <cellStyle name="Normal 14 2 2 3 8" xfId="1202" xr:uid="{00000000-0005-0000-0000-000071070000}"/>
    <cellStyle name="Normal 14 2 2 3 8 2" xfId="4344" xr:uid="{00000000-0005-0000-0000-000072070000}"/>
    <cellStyle name="Normal 14 2 2 3 9" xfId="3559" xr:uid="{00000000-0005-0000-0000-000073070000}"/>
    <cellStyle name="Normal 14 2 2 4" xfId="1203" xr:uid="{00000000-0005-0000-0000-000074070000}"/>
    <cellStyle name="Normal 14 2 2 4 2" xfId="1204" xr:uid="{00000000-0005-0000-0000-000075070000}"/>
    <cellStyle name="Normal 14 2 2 4 2 2" xfId="1205" xr:uid="{00000000-0005-0000-0000-000076070000}"/>
    <cellStyle name="Normal 14 2 2 4 2 2 2" xfId="4346" xr:uid="{00000000-0005-0000-0000-000077070000}"/>
    <cellStyle name="Normal 14 2 2 4 2 3" xfId="4345" xr:uid="{00000000-0005-0000-0000-000078070000}"/>
    <cellStyle name="Normal 14 2 2 4 3" xfId="1206" xr:uid="{00000000-0005-0000-0000-000079070000}"/>
    <cellStyle name="Normal 14 2 2 4 3 2" xfId="4347" xr:uid="{00000000-0005-0000-0000-00007A070000}"/>
    <cellStyle name="Normal 14 2 2 4 4" xfId="1207" xr:uid="{00000000-0005-0000-0000-00007B070000}"/>
    <cellStyle name="Normal 14 2 2 4 4 2" xfId="4348" xr:uid="{00000000-0005-0000-0000-00007C070000}"/>
    <cellStyle name="Normal 14 2 2 4 5" xfId="3849" xr:uid="{00000000-0005-0000-0000-00007D070000}"/>
    <cellStyle name="Normal 14 2 2 5" xfId="1208" xr:uid="{00000000-0005-0000-0000-00007E070000}"/>
    <cellStyle name="Normal 14 2 2 5 2" xfId="1209" xr:uid="{00000000-0005-0000-0000-00007F070000}"/>
    <cellStyle name="Normal 14 2 2 5 2 2" xfId="4350" xr:uid="{00000000-0005-0000-0000-000080070000}"/>
    <cellStyle name="Normal 14 2 2 5 3" xfId="4349" xr:uid="{00000000-0005-0000-0000-000081070000}"/>
    <cellStyle name="Normal 14 2 2 6" xfId="1210" xr:uid="{00000000-0005-0000-0000-000082070000}"/>
    <cellStyle name="Normal 14 2 2 6 2" xfId="4351" xr:uid="{00000000-0005-0000-0000-000083070000}"/>
    <cellStyle name="Normal 14 2 2 7" xfId="1211" xr:uid="{00000000-0005-0000-0000-000084070000}"/>
    <cellStyle name="Normal 14 2 2 7 2" xfId="4352" xr:uid="{00000000-0005-0000-0000-000085070000}"/>
    <cellStyle name="Normal 14 2 2 8" xfId="3477" xr:uid="{00000000-0005-0000-0000-000086070000}"/>
    <cellStyle name="Normal 14 2 2 9" xfId="6037" xr:uid="{00000000-0005-0000-0000-000087070000}"/>
    <cellStyle name="Normal 14 2 3" xfId="1212" xr:uid="{00000000-0005-0000-0000-000088070000}"/>
    <cellStyle name="Normal 14 2 3 2" xfId="1213" xr:uid="{00000000-0005-0000-0000-000089070000}"/>
    <cellStyle name="Normal 14 2 3 2 2" xfId="1214" xr:uid="{00000000-0005-0000-0000-00008A070000}"/>
    <cellStyle name="Normal 14 2 3 2 2 2" xfId="1215" xr:uid="{00000000-0005-0000-0000-00008B070000}"/>
    <cellStyle name="Normal 14 2 3 2 2 2 2" xfId="4354" xr:uid="{00000000-0005-0000-0000-00008C070000}"/>
    <cellStyle name="Normal 14 2 3 2 2 3" xfId="4353" xr:uid="{00000000-0005-0000-0000-00008D070000}"/>
    <cellStyle name="Normal 14 2 3 2 3" xfId="1216" xr:uid="{00000000-0005-0000-0000-00008E070000}"/>
    <cellStyle name="Normal 14 2 3 2 3 2" xfId="4355" xr:uid="{00000000-0005-0000-0000-00008F070000}"/>
    <cellStyle name="Normal 14 2 3 2 4" xfId="1217" xr:uid="{00000000-0005-0000-0000-000090070000}"/>
    <cellStyle name="Normal 14 2 3 2 4 2" xfId="4356" xr:uid="{00000000-0005-0000-0000-000091070000}"/>
    <cellStyle name="Normal 14 2 3 2 5" xfId="3902" xr:uid="{00000000-0005-0000-0000-000092070000}"/>
    <cellStyle name="Normal 14 2 3 3" xfId="1218" xr:uid="{00000000-0005-0000-0000-000093070000}"/>
    <cellStyle name="Normal 14 2 3 3 2" xfId="1219" xr:uid="{00000000-0005-0000-0000-000094070000}"/>
    <cellStyle name="Normal 14 2 3 3 2 2" xfId="4358" xr:uid="{00000000-0005-0000-0000-000095070000}"/>
    <cellStyle name="Normal 14 2 3 3 3" xfId="4357" xr:uid="{00000000-0005-0000-0000-000096070000}"/>
    <cellStyle name="Normal 14 2 3 4" xfId="1220" xr:uid="{00000000-0005-0000-0000-000097070000}"/>
    <cellStyle name="Normal 14 2 3 4 2" xfId="4359" xr:uid="{00000000-0005-0000-0000-000098070000}"/>
    <cellStyle name="Normal 14 2 3 5" xfId="1221" xr:uid="{00000000-0005-0000-0000-000099070000}"/>
    <cellStyle name="Normal 14 2 3 5 2" xfId="4360" xr:uid="{00000000-0005-0000-0000-00009A070000}"/>
    <cellStyle name="Normal 14 2 3 6" xfId="3756" xr:uid="{00000000-0005-0000-0000-00009B070000}"/>
    <cellStyle name="Normal 14 2 4" xfId="1222" xr:uid="{00000000-0005-0000-0000-00009C070000}"/>
    <cellStyle name="Normal 14 2 4 2" xfId="1223" xr:uid="{00000000-0005-0000-0000-00009D070000}"/>
    <cellStyle name="Normal 14 2 4 2 2" xfId="1224" xr:uid="{00000000-0005-0000-0000-00009E070000}"/>
    <cellStyle name="Normal 14 2 4 2 2 2" xfId="4362" xr:uid="{00000000-0005-0000-0000-00009F070000}"/>
    <cellStyle name="Normal 14 2 4 2 3" xfId="4361" xr:uid="{00000000-0005-0000-0000-0000A0070000}"/>
    <cellStyle name="Normal 14 2 4 3" xfId="1225" xr:uid="{00000000-0005-0000-0000-0000A1070000}"/>
    <cellStyle name="Normal 14 2 4 3 2" xfId="4363" xr:uid="{00000000-0005-0000-0000-0000A2070000}"/>
    <cellStyle name="Normal 14 2 4 4" xfId="1226" xr:uid="{00000000-0005-0000-0000-0000A3070000}"/>
    <cellStyle name="Normal 14 2 4 4 2" xfId="4364" xr:uid="{00000000-0005-0000-0000-0000A4070000}"/>
    <cellStyle name="Normal 14 2 4 5" xfId="3846" xr:uid="{00000000-0005-0000-0000-0000A5070000}"/>
    <cellStyle name="Normal 14 2 5" xfId="1227" xr:uid="{00000000-0005-0000-0000-0000A6070000}"/>
    <cellStyle name="Normal 14 2 5 2" xfId="1228" xr:uid="{00000000-0005-0000-0000-0000A7070000}"/>
    <cellStyle name="Normal 14 2 5 2 2" xfId="4366" xr:uid="{00000000-0005-0000-0000-0000A8070000}"/>
    <cellStyle name="Normal 14 2 5 3" xfId="4365" xr:uid="{00000000-0005-0000-0000-0000A9070000}"/>
    <cellStyle name="Normal 14 2 6" xfId="1229" xr:uid="{00000000-0005-0000-0000-0000AA070000}"/>
    <cellStyle name="Normal 14 2 6 2" xfId="4367" xr:uid="{00000000-0005-0000-0000-0000AB070000}"/>
    <cellStyle name="Normal 14 2 7" xfId="1230" xr:uid="{00000000-0005-0000-0000-0000AC070000}"/>
    <cellStyle name="Normal 14 2 7 2" xfId="4368" xr:uid="{00000000-0005-0000-0000-0000AD070000}"/>
    <cellStyle name="Normal 14 2 8" xfId="3476" xr:uid="{00000000-0005-0000-0000-0000AE070000}"/>
    <cellStyle name="Normal 14 2 9" xfId="6036" xr:uid="{00000000-0005-0000-0000-0000AF070000}"/>
    <cellStyle name="Normal 14 3" xfId="1231" xr:uid="{00000000-0005-0000-0000-0000B0070000}"/>
    <cellStyle name="Normal 14 3 2" xfId="1232" xr:uid="{00000000-0005-0000-0000-0000B1070000}"/>
    <cellStyle name="Normal 14 3 2 2" xfId="1233" xr:uid="{00000000-0005-0000-0000-0000B2070000}"/>
    <cellStyle name="Normal 14 3 2 2 2" xfId="1234" xr:uid="{00000000-0005-0000-0000-0000B3070000}"/>
    <cellStyle name="Normal 14 3 2 2 2 2" xfId="4370" xr:uid="{00000000-0005-0000-0000-0000B4070000}"/>
    <cellStyle name="Normal 14 3 2 2 3" xfId="4369" xr:uid="{00000000-0005-0000-0000-0000B5070000}"/>
    <cellStyle name="Normal 14 3 2 3" xfId="1235" xr:uid="{00000000-0005-0000-0000-0000B6070000}"/>
    <cellStyle name="Normal 14 3 2 3 2" xfId="4371" xr:uid="{00000000-0005-0000-0000-0000B7070000}"/>
    <cellStyle name="Normal 14 3 2 4" xfId="1236" xr:uid="{00000000-0005-0000-0000-0000B8070000}"/>
    <cellStyle name="Normal 14 3 2 4 2" xfId="4372" xr:uid="{00000000-0005-0000-0000-0000B9070000}"/>
    <cellStyle name="Normal 14 3 2 5" xfId="3900" xr:uid="{00000000-0005-0000-0000-0000BA070000}"/>
    <cellStyle name="Normal 14 3 3" xfId="1237" xr:uid="{00000000-0005-0000-0000-0000BB070000}"/>
    <cellStyle name="Normal 14 3 3 2" xfId="1238" xr:uid="{00000000-0005-0000-0000-0000BC070000}"/>
    <cellStyle name="Normal 14 3 3 2 2" xfId="4374" xr:uid="{00000000-0005-0000-0000-0000BD070000}"/>
    <cellStyle name="Normal 14 3 3 3" xfId="4373" xr:uid="{00000000-0005-0000-0000-0000BE070000}"/>
    <cellStyle name="Normal 14 3 4" xfId="1239" xr:uid="{00000000-0005-0000-0000-0000BF070000}"/>
    <cellStyle name="Normal 14 3 4 2" xfId="4375" xr:uid="{00000000-0005-0000-0000-0000C0070000}"/>
    <cellStyle name="Normal 14 3 5" xfId="1240" xr:uid="{00000000-0005-0000-0000-0000C1070000}"/>
    <cellStyle name="Normal 14 3 5 2" xfId="4376" xr:uid="{00000000-0005-0000-0000-0000C2070000}"/>
    <cellStyle name="Normal 14 3 6" xfId="3758" xr:uid="{00000000-0005-0000-0000-0000C3070000}"/>
    <cellStyle name="Normal 14 4" xfId="1241" xr:uid="{00000000-0005-0000-0000-0000C4070000}"/>
    <cellStyle name="Normal 14 4 2" xfId="1242" xr:uid="{00000000-0005-0000-0000-0000C5070000}"/>
    <cellStyle name="Normal 14 4 2 2" xfId="1243" xr:uid="{00000000-0005-0000-0000-0000C6070000}"/>
    <cellStyle name="Normal 14 4 2 2 2" xfId="4378" xr:uid="{00000000-0005-0000-0000-0000C7070000}"/>
    <cellStyle name="Normal 14 4 2 3" xfId="4377" xr:uid="{00000000-0005-0000-0000-0000C8070000}"/>
    <cellStyle name="Normal 14 4 3" xfId="1244" xr:uid="{00000000-0005-0000-0000-0000C9070000}"/>
    <cellStyle name="Normal 14 4 3 2" xfId="4379" xr:uid="{00000000-0005-0000-0000-0000CA070000}"/>
    <cellStyle name="Normal 14 4 4" xfId="1245" xr:uid="{00000000-0005-0000-0000-0000CB070000}"/>
    <cellStyle name="Normal 14 4 4 2" xfId="4380" xr:uid="{00000000-0005-0000-0000-0000CC070000}"/>
    <cellStyle name="Normal 14 4 5" xfId="3845" xr:uid="{00000000-0005-0000-0000-0000CD070000}"/>
    <cellStyle name="Normal 14 5" xfId="1246" xr:uid="{00000000-0005-0000-0000-0000CE070000}"/>
    <cellStyle name="Normal 14 5 2" xfId="1247" xr:uid="{00000000-0005-0000-0000-0000CF070000}"/>
    <cellStyle name="Normal 14 5 2 2" xfId="4382" xr:uid="{00000000-0005-0000-0000-0000D0070000}"/>
    <cellStyle name="Normal 14 5 3" xfId="4381" xr:uid="{00000000-0005-0000-0000-0000D1070000}"/>
    <cellStyle name="Normal 14 6" xfId="1248" xr:uid="{00000000-0005-0000-0000-0000D2070000}"/>
    <cellStyle name="Normal 14 6 2" xfId="4383" xr:uid="{00000000-0005-0000-0000-0000D3070000}"/>
    <cellStyle name="Normal 14 7" xfId="1249" xr:uid="{00000000-0005-0000-0000-0000D4070000}"/>
    <cellStyle name="Normal 14 7 2" xfId="4384" xr:uid="{00000000-0005-0000-0000-0000D5070000}"/>
    <cellStyle name="Normal 14 8" xfId="1250" xr:uid="{00000000-0005-0000-0000-0000D6070000}"/>
    <cellStyle name="Normal 14 9" xfId="3475" xr:uid="{00000000-0005-0000-0000-0000D7070000}"/>
    <cellStyle name="Normal 15" xfId="1251" xr:uid="{00000000-0005-0000-0000-0000D8070000}"/>
    <cellStyle name="Normal 15 2" xfId="1252" xr:uid="{00000000-0005-0000-0000-0000D9070000}"/>
    <cellStyle name="Normal 15 2 2" xfId="3479" xr:uid="{00000000-0005-0000-0000-0000DA070000}"/>
    <cellStyle name="Normal 15 2 3" xfId="6039" xr:uid="{00000000-0005-0000-0000-0000DB070000}"/>
    <cellStyle name="Normal 15 2 4" xfId="6176" xr:uid="{00000000-0005-0000-0000-0000DC070000}"/>
    <cellStyle name="Normal 15 3" xfId="3478" xr:uid="{00000000-0005-0000-0000-0000DD070000}"/>
    <cellStyle name="Normal 15 4" xfId="6038" xr:uid="{00000000-0005-0000-0000-0000DE070000}"/>
    <cellStyle name="Normal 15 5" xfId="6175" xr:uid="{00000000-0005-0000-0000-0000DF070000}"/>
    <cellStyle name="Normal 15 6" xfId="6257" xr:uid="{00000000-0005-0000-0000-0000E0070000}"/>
    <cellStyle name="Normal 16" xfId="1253" xr:uid="{00000000-0005-0000-0000-0000E1070000}"/>
    <cellStyle name="Normal 16 2" xfId="1254" xr:uid="{00000000-0005-0000-0000-0000E2070000}"/>
    <cellStyle name="Normal 16 2 2" xfId="1255" xr:uid="{00000000-0005-0000-0000-0000E3070000}"/>
    <cellStyle name="Normal 16 2 2 2" xfId="1256" xr:uid="{00000000-0005-0000-0000-0000E4070000}"/>
    <cellStyle name="Normal 16 2 2 2 2" xfId="1257" xr:uid="{00000000-0005-0000-0000-0000E5070000}"/>
    <cellStyle name="Normal 16 2 2 2 2 2" xfId="4386" xr:uid="{00000000-0005-0000-0000-0000E6070000}"/>
    <cellStyle name="Normal 16 2 2 2 3" xfId="4385" xr:uid="{00000000-0005-0000-0000-0000E7070000}"/>
    <cellStyle name="Normal 16 2 2 3" xfId="1258" xr:uid="{00000000-0005-0000-0000-0000E8070000}"/>
    <cellStyle name="Normal 16 2 2 3 2" xfId="4387" xr:uid="{00000000-0005-0000-0000-0000E9070000}"/>
    <cellStyle name="Normal 16 2 2 4" xfId="1259" xr:uid="{00000000-0005-0000-0000-0000EA070000}"/>
    <cellStyle name="Normal 16 2 2 4 2" xfId="4388" xr:uid="{00000000-0005-0000-0000-0000EB070000}"/>
    <cellStyle name="Normal 16 2 2 5" xfId="3908" xr:uid="{00000000-0005-0000-0000-0000EC070000}"/>
    <cellStyle name="Normal 16 2 3" xfId="1260" xr:uid="{00000000-0005-0000-0000-0000ED070000}"/>
    <cellStyle name="Normal 16 2 3 2" xfId="1261" xr:uid="{00000000-0005-0000-0000-0000EE070000}"/>
    <cellStyle name="Normal 16 2 3 2 2" xfId="4390" xr:uid="{00000000-0005-0000-0000-0000EF070000}"/>
    <cellStyle name="Normal 16 2 3 3" xfId="4389" xr:uid="{00000000-0005-0000-0000-0000F0070000}"/>
    <cellStyle name="Normal 16 2 4" xfId="1262" xr:uid="{00000000-0005-0000-0000-0000F1070000}"/>
    <cellStyle name="Normal 16 2 4 2" xfId="4391" xr:uid="{00000000-0005-0000-0000-0000F2070000}"/>
    <cellStyle name="Normal 16 2 5" xfId="1263" xr:uid="{00000000-0005-0000-0000-0000F3070000}"/>
    <cellStyle name="Normal 16 2 5 2" xfId="4392" xr:uid="{00000000-0005-0000-0000-0000F4070000}"/>
    <cellStyle name="Normal 16 2 6" xfId="3571" xr:uid="{00000000-0005-0000-0000-0000F5070000}"/>
    <cellStyle name="Normal 16 3" xfId="1264" xr:uid="{00000000-0005-0000-0000-0000F6070000}"/>
    <cellStyle name="Normal 16 3 2" xfId="1265" xr:uid="{00000000-0005-0000-0000-0000F7070000}"/>
    <cellStyle name="Normal 16 3 2 2" xfId="1266" xr:uid="{00000000-0005-0000-0000-0000F8070000}"/>
    <cellStyle name="Normal 16 3 2 2 2" xfId="4394" xr:uid="{00000000-0005-0000-0000-0000F9070000}"/>
    <cellStyle name="Normal 16 3 2 3" xfId="4393" xr:uid="{00000000-0005-0000-0000-0000FA070000}"/>
    <cellStyle name="Normal 16 3 3" xfId="1267" xr:uid="{00000000-0005-0000-0000-0000FB070000}"/>
    <cellStyle name="Normal 16 3 3 2" xfId="4395" xr:uid="{00000000-0005-0000-0000-0000FC070000}"/>
    <cellStyle name="Normal 16 3 4" xfId="1268" xr:uid="{00000000-0005-0000-0000-0000FD070000}"/>
    <cellStyle name="Normal 16 3 4 2" xfId="4396" xr:uid="{00000000-0005-0000-0000-0000FE070000}"/>
    <cellStyle name="Normal 16 3 5" xfId="3852" xr:uid="{00000000-0005-0000-0000-0000FF070000}"/>
    <cellStyle name="Normal 16 4" xfId="1269" xr:uid="{00000000-0005-0000-0000-000000080000}"/>
    <cellStyle name="Normal 16 4 2" xfId="1270" xr:uid="{00000000-0005-0000-0000-000001080000}"/>
    <cellStyle name="Normal 16 4 2 2" xfId="4398" xr:uid="{00000000-0005-0000-0000-000002080000}"/>
    <cellStyle name="Normal 16 4 3" xfId="4397" xr:uid="{00000000-0005-0000-0000-000003080000}"/>
    <cellStyle name="Normal 16 5" xfId="1271" xr:uid="{00000000-0005-0000-0000-000004080000}"/>
    <cellStyle name="Normal 16 5 2" xfId="4399" xr:uid="{00000000-0005-0000-0000-000005080000}"/>
    <cellStyle name="Normal 16 6" xfId="1272" xr:uid="{00000000-0005-0000-0000-000006080000}"/>
    <cellStyle name="Normal 16 6 2" xfId="4400" xr:uid="{00000000-0005-0000-0000-000007080000}"/>
    <cellStyle name="Normal 16 7" xfId="1273" xr:uid="{00000000-0005-0000-0000-000008080000}"/>
    <cellStyle name="Normal 16 8" xfId="3813" xr:uid="{00000000-0005-0000-0000-000009080000}"/>
    <cellStyle name="Normal 16 9" xfId="6258" xr:uid="{00000000-0005-0000-0000-00000A080000}"/>
    <cellStyle name="Normal 17" xfId="1274" xr:uid="{00000000-0005-0000-0000-00000B080000}"/>
    <cellStyle name="Normal 17 2" xfId="3812" xr:uid="{00000000-0005-0000-0000-00000C080000}"/>
    <cellStyle name="Normal 17 3" xfId="6259" xr:uid="{00000000-0005-0000-0000-00000D080000}"/>
    <cellStyle name="Normal 18" xfId="1275" xr:uid="{00000000-0005-0000-0000-00000E080000}"/>
    <cellStyle name="Normal 18 2" xfId="1276" xr:uid="{00000000-0005-0000-0000-00000F080000}"/>
    <cellStyle name="Normal 18 2 2" xfId="6261" xr:uid="{00000000-0005-0000-0000-000010080000}"/>
    <cellStyle name="Normal 18 3" xfId="1277" xr:uid="{00000000-0005-0000-0000-000011080000}"/>
    <cellStyle name="Normal 18 4" xfId="4057" xr:uid="{00000000-0005-0000-0000-000012080000}"/>
    <cellStyle name="Normal 18 5" xfId="6260" xr:uid="{00000000-0005-0000-0000-000013080000}"/>
    <cellStyle name="Normal 19" xfId="1278" xr:uid="{00000000-0005-0000-0000-000014080000}"/>
    <cellStyle name="Normal 19 2" xfId="1279" xr:uid="{00000000-0005-0000-0000-000015080000}"/>
    <cellStyle name="Normal 19 2 2" xfId="1280" xr:uid="{00000000-0005-0000-0000-000016080000}"/>
    <cellStyle name="Normal 19 2 2 2" xfId="1281" xr:uid="{00000000-0005-0000-0000-000017080000}"/>
    <cellStyle name="Normal 19 2 2 2 2" xfId="1282" xr:uid="{00000000-0005-0000-0000-000018080000}"/>
    <cellStyle name="Normal 19 2 2 2 2 2" xfId="4402" xr:uid="{00000000-0005-0000-0000-000019080000}"/>
    <cellStyle name="Normal 19 2 2 2 3" xfId="4401" xr:uid="{00000000-0005-0000-0000-00001A080000}"/>
    <cellStyle name="Normal 19 2 2 3" xfId="1283" xr:uid="{00000000-0005-0000-0000-00001B080000}"/>
    <cellStyle name="Normal 19 2 2 3 2" xfId="4403" xr:uid="{00000000-0005-0000-0000-00001C080000}"/>
    <cellStyle name="Normal 19 2 2 4" xfId="1284" xr:uid="{00000000-0005-0000-0000-00001D080000}"/>
    <cellStyle name="Normal 19 2 2 4 2" xfId="4404" xr:uid="{00000000-0005-0000-0000-00001E080000}"/>
    <cellStyle name="Normal 19 2 2 5" xfId="3921" xr:uid="{00000000-0005-0000-0000-00001F080000}"/>
    <cellStyle name="Normal 19 2 3" xfId="1285" xr:uid="{00000000-0005-0000-0000-000020080000}"/>
    <cellStyle name="Normal 19 2 3 2" xfId="1286" xr:uid="{00000000-0005-0000-0000-000021080000}"/>
    <cellStyle name="Normal 19 2 3 2 2" xfId="4406" xr:uid="{00000000-0005-0000-0000-000022080000}"/>
    <cellStyle name="Normal 19 2 3 3" xfId="4405" xr:uid="{00000000-0005-0000-0000-000023080000}"/>
    <cellStyle name="Normal 19 2 4" xfId="1287" xr:uid="{00000000-0005-0000-0000-000024080000}"/>
    <cellStyle name="Normal 19 2 4 2" xfId="4407" xr:uid="{00000000-0005-0000-0000-000025080000}"/>
    <cellStyle name="Normal 19 2 5" xfId="1288" xr:uid="{00000000-0005-0000-0000-000026080000}"/>
    <cellStyle name="Normal 19 2 5 2" xfId="4408" xr:uid="{00000000-0005-0000-0000-000027080000}"/>
    <cellStyle name="Normal 19 2 6" xfId="3554" xr:uid="{00000000-0005-0000-0000-000028080000}"/>
    <cellStyle name="Normal 19 3" xfId="1289" xr:uid="{00000000-0005-0000-0000-000029080000}"/>
    <cellStyle name="Normal 19 3 2" xfId="1290" xr:uid="{00000000-0005-0000-0000-00002A080000}"/>
    <cellStyle name="Normal 19 3 2 2" xfId="1291" xr:uid="{00000000-0005-0000-0000-00002B080000}"/>
    <cellStyle name="Normal 19 3 2 2 2" xfId="1292" xr:uid="{00000000-0005-0000-0000-00002C080000}"/>
    <cellStyle name="Normal 19 3 2 2 2 2" xfId="4410" xr:uid="{00000000-0005-0000-0000-00002D080000}"/>
    <cellStyle name="Normal 19 3 2 2 3" xfId="4409" xr:uid="{00000000-0005-0000-0000-00002E080000}"/>
    <cellStyle name="Normal 19 3 2 3" xfId="1293" xr:uid="{00000000-0005-0000-0000-00002F080000}"/>
    <cellStyle name="Normal 19 3 2 3 2" xfId="4411" xr:uid="{00000000-0005-0000-0000-000030080000}"/>
    <cellStyle name="Normal 19 3 2 4" xfId="1294" xr:uid="{00000000-0005-0000-0000-000031080000}"/>
    <cellStyle name="Normal 19 3 2 4 2" xfId="4412" xr:uid="{00000000-0005-0000-0000-000032080000}"/>
    <cellStyle name="Normal 19 3 2 5" xfId="3922" xr:uid="{00000000-0005-0000-0000-000033080000}"/>
    <cellStyle name="Normal 19 3 3" xfId="1295" xr:uid="{00000000-0005-0000-0000-000034080000}"/>
    <cellStyle name="Normal 19 3 3 2" xfId="1296" xr:uid="{00000000-0005-0000-0000-000035080000}"/>
    <cellStyle name="Normal 19 3 3 2 2" xfId="4414" xr:uid="{00000000-0005-0000-0000-000036080000}"/>
    <cellStyle name="Normal 19 3 3 3" xfId="4413" xr:uid="{00000000-0005-0000-0000-000037080000}"/>
    <cellStyle name="Normal 19 3 4" xfId="1297" xr:uid="{00000000-0005-0000-0000-000038080000}"/>
    <cellStyle name="Normal 19 3 4 2" xfId="4415" xr:uid="{00000000-0005-0000-0000-000039080000}"/>
    <cellStyle name="Normal 19 3 5" xfId="1298" xr:uid="{00000000-0005-0000-0000-00003A080000}"/>
    <cellStyle name="Normal 19 3 5 2" xfId="4416" xr:uid="{00000000-0005-0000-0000-00003B080000}"/>
    <cellStyle name="Normal 19 3 6" xfId="3553" xr:uid="{00000000-0005-0000-0000-00003C080000}"/>
    <cellStyle name="Normal 19 4" xfId="1299" xr:uid="{00000000-0005-0000-0000-00003D080000}"/>
    <cellStyle name="Normal 19 4 2" xfId="1300" xr:uid="{00000000-0005-0000-0000-00003E080000}"/>
    <cellStyle name="Normal 19 4 2 2" xfId="1301" xr:uid="{00000000-0005-0000-0000-00003F080000}"/>
    <cellStyle name="Normal 19 4 2 2 2" xfId="1302" xr:uid="{00000000-0005-0000-0000-000040080000}"/>
    <cellStyle name="Normal 19 4 2 2 2 2" xfId="4418" xr:uid="{00000000-0005-0000-0000-000041080000}"/>
    <cellStyle name="Normal 19 4 2 2 3" xfId="4417" xr:uid="{00000000-0005-0000-0000-000042080000}"/>
    <cellStyle name="Normal 19 4 2 3" xfId="1303" xr:uid="{00000000-0005-0000-0000-000043080000}"/>
    <cellStyle name="Normal 19 4 2 3 2" xfId="4419" xr:uid="{00000000-0005-0000-0000-000044080000}"/>
    <cellStyle name="Normal 19 4 2 4" xfId="1304" xr:uid="{00000000-0005-0000-0000-000045080000}"/>
    <cellStyle name="Normal 19 4 2 4 2" xfId="4420" xr:uid="{00000000-0005-0000-0000-000046080000}"/>
    <cellStyle name="Normal 19 4 2 5" xfId="3923" xr:uid="{00000000-0005-0000-0000-000047080000}"/>
    <cellStyle name="Normal 19 4 3" xfId="1305" xr:uid="{00000000-0005-0000-0000-000048080000}"/>
    <cellStyle name="Normal 19 4 3 2" xfId="1306" xr:uid="{00000000-0005-0000-0000-000049080000}"/>
    <cellStyle name="Normal 19 4 3 2 2" xfId="4422" xr:uid="{00000000-0005-0000-0000-00004A080000}"/>
    <cellStyle name="Normal 19 4 3 3" xfId="4421" xr:uid="{00000000-0005-0000-0000-00004B080000}"/>
    <cellStyle name="Normal 19 4 4" xfId="1307" xr:uid="{00000000-0005-0000-0000-00004C080000}"/>
    <cellStyle name="Normal 19 4 4 2" xfId="4423" xr:uid="{00000000-0005-0000-0000-00004D080000}"/>
    <cellStyle name="Normal 19 4 5" xfId="1308" xr:uid="{00000000-0005-0000-0000-00004E080000}"/>
    <cellStyle name="Normal 19 4 5 2" xfId="4424" xr:uid="{00000000-0005-0000-0000-00004F080000}"/>
    <cellStyle name="Normal 19 4 6" xfId="3552" xr:uid="{00000000-0005-0000-0000-000050080000}"/>
    <cellStyle name="Normal 19 5" xfId="5832" xr:uid="{00000000-0005-0000-0000-000051080000}"/>
    <cellStyle name="Normal 19 6" xfId="6262" xr:uid="{00000000-0005-0000-0000-000052080000}"/>
    <cellStyle name="Normal 2" xfId="41" xr:uid="{00000000-0005-0000-0000-000053080000}"/>
    <cellStyle name="Normal 2 10" xfId="1310" xr:uid="{00000000-0005-0000-0000-000054080000}"/>
    <cellStyle name="Normal 2 10 2" xfId="1311" xr:uid="{00000000-0005-0000-0000-000055080000}"/>
    <cellStyle name="Normal 2 10 3" xfId="3550" xr:uid="{00000000-0005-0000-0000-000056080000}"/>
    <cellStyle name="Normal 2 10 4" xfId="6264" xr:uid="{00000000-0005-0000-0000-000057080000}"/>
    <cellStyle name="Normal 2 11" xfId="1312" xr:uid="{00000000-0005-0000-0000-000058080000}"/>
    <cellStyle name="Normal 2 11 2" xfId="1313" xr:uid="{00000000-0005-0000-0000-000059080000}"/>
    <cellStyle name="Normal 2 11 3" xfId="3549" xr:uid="{00000000-0005-0000-0000-00005A080000}"/>
    <cellStyle name="Normal 2 11 4" xfId="6265" xr:uid="{00000000-0005-0000-0000-00005B080000}"/>
    <cellStyle name="Normal 2 12" xfId="1314" xr:uid="{00000000-0005-0000-0000-00005C080000}"/>
    <cellStyle name="Normal 2 12 2" xfId="1315" xr:uid="{00000000-0005-0000-0000-00005D080000}"/>
    <cellStyle name="Normal 2 12 3" xfId="3548" xr:uid="{00000000-0005-0000-0000-00005E080000}"/>
    <cellStyle name="Normal 2 12 4" xfId="6266" xr:uid="{00000000-0005-0000-0000-00005F080000}"/>
    <cellStyle name="Normal 2 13" xfId="1316" xr:uid="{00000000-0005-0000-0000-000060080000}"/>
    <cellStyle name="Normal 2 13 2" xfId="1317" xr:uid="{00000000-0005-0000-0000-000061080000}"/>
    <cellStyle name="Normal 2 13 2 2" xfId="1318" xr:uid="{00000000-0005-0000-0000-000062080000}"/>
    <cellStyle name="Normal 2 13 2 2 2" xfId="3544" xr:uid="{00000000-0005-0000-0000-000063080000}"/>
    <cellStyle name="Normal 2 13 2 3" xfId="1319" xr:uid="{00000000-0005-0000-0000-000064080000}"/>
    <cellStyle name="Normal 2 13 2 3 2" xfId="3543" xr:uid="{00000000-0005-0000-0000-000065080000}"/>
    <cellStyle name="Normal 2 13 2 4" xfId="3545" xr:uid="{00000000-0005-0000-0000-000066080000}"/>
    <cellStyle name="Normal 2 13 3" xfId="1320" xr:uid="{00000000-0005-0000-0000-000067080000}"/>
    <cellStyle name="Normal 2 13 3 2" xfId="3542" xr:uid="{00000000-0005-0000-0000-000068080000}"/>
    <cellStyle name="Normal 2 13 4" xfId="1321" xr:uid="{00000000-0005-0000-0000-000069080000}"/>
    <cellStyle name="Normal 2 13 5" xfId="3546" xr:uid="{00000000-0005-0000-0000-00006A080000}"/>
    <cellStyle name="Normal 2 13 6" xfId="6267" xr:uid="{00000000-0005-0000-0000-00006B080000}"/>
    <cellStyle name="Normal 2 14" xfId="1322" xr:uid="{00000000-0005-0000-0000-00006C080000}"/>
    <cellStyle name="Normal 2 14 2" xfId="3541" xr:uid="{00000000-0005-0000-0000-00006D080000}"/>
    <cellStyle name="Normal 2 15" xfId="1323" xr:uid="{00000000-0005-0000-0000-00006E080000}"/>
    <cellStyle name="Normal 2 15 2" xfId="3540" xr:uid="{00000000-0005-0000-0000-00006F080000}"/>
    <cellStyle name="Normal 2 16" xfId="1324" xr:uid="{00000000-0005-0000-0000-000070080000}"/>
    <cellStyle name="Normal 2 17" xfId="3480" xr:uid="{00000000-0005-0000-0000-000071080000}"/>
    <cellStyle name="Normal 2 18" xfId="3551" xr:uid="{00000000-0005-0000-0000-000072080000}"/>
    <cellStyle name="Normal 2 19" xfId="6040" xr:uid="{00000000-0005-0000-0000-000073080000}"/>
    <cellStyle name="Normal 2 2" xfId="42" xr:uid="{00000000-0005-0000-0000-000074080000}"/>
    <cellStyle name="Normal 2 2 10" xfId="1326" xr:uid="{00000000-0005-0000-0000-000075080000}"/>
    <cellStyle name="Normal 2 2 10 2" xfId="3539" xr:uid="{00000000-0005-0000-0000-000076080000}"/>
    <cellStyle name="Normal 2 2 11" xfId="1327" xr:uid="{00000000-0005-0000-0000-000077080000}"/>
    <cellStyle name="Normal 2 2 11 2" xfId="3538" xr:uid="{00000000-0005-0000-0000-000078080000}"/>
    <cellStyle name="Normal 2 2 12" xfId="1328" xr:uid="{00000000-0005-0000-0000-000079080000}"/>
    <cellStyle name="Normal 2 2 12 2" xfId="3537" xr:uid="{00000000-0005-0000-0000-00007A080000}"/>
    <cellStyle name="Normal 2 2 13" xfId="1329" xr:uid="{00000000-0005-0000-0000-00007B080000}"/>
    <cellStyle name="Normal 2 2 13 2" xfId="1330" xr:uid="{00000000-0005-0000-0000-00007C080000}"/>
    <cellStyle name="Normal 2 2 13 2 2" xfId="1331" xr:uid="{00000000-0005-0000-0000-00007D080000}"/>
    <cellStyle name="Normal 2 2 13 2 2 2" xfId="3534" xr:uid="{00000000-0005-0000-0000-00007E080000}"/>
    <cellStyle name="Normal 2 2 13 2 3" xfId="1332" xr:uid="{00000000-0005-0000-0000-00007F080000}"/>
    <cellStyle name="Normal 2 2 13 2 3 2" xfId="3533" xr:uid="{00000000-0005-0000-0000-000080080000}"/>
    <cellStyle name="Normal 2 2 13 2 4" xfId="3535" xr:uid="{00000000-0005-0000-0000-000081080000}"/>
    <cellStyle name="Normal 2 2 13 3" xfId="1333" xr:uid="{00000000-0005-0000-0000-000082080000}"/>
    <cellStyle name="Normal 2 2 13 3 2" xfId="3532" xr:uid="{00000000-0005-0000-0000-000083080000}"/>
    <cellStyle name="Normal 2 2 13 4" xfId="3536" xr:uid="{00000000-0005-0000-0000-000084080000}"/>
    <cellStyle name="Normal 2 2 14" xfId="1334" xr:uid="{00000000-0005-0000-0000-000085080000}"/>
    <cellStyle name="Normal 2 2 14 2" xfId="3531" xr:uid="{00000000-0005-0000-0000-000086080000}"/>
    <cellStyle name="Normal 2 2 15" xfId="1335" xr:uid="{00000000-0005-0000-0000-000087080000}"/>
    <cellStyle name="Normal 2 2 15 2" xfId="3530" xr:uid="{00000000-0005-0000-0000-000088080000}"/>
    <cellStyle name="Normal 2 2 16" xfId="1336" xr:uid="{00000000-0005-0000-0000-000089080000}"/>
    <cellStyle name="Normal 2 2 17" xfId="3481" xr:uid="{00000000-0005-0000-0000-00008A080000}"/>
    <cellStyle name="Normal 2 2 18" xfId="6041" xr:uid="{00000000-0005-0000-0000-00008B080000}"/>
    <cellStyle name="Normal 2 2 19" xfId="6178" xr:uid="{00000000-0005-0000-0000-00008C080000}"/>
    <cellStyle name="Normal 2 2 2" xfId="43" xr:uid="{00000000-0005-0000-0000-00008D080000}"/>
    <cellStyle name="Normal 2 2 2 10" xfId="6269" xr:uid="{00000000-0005-0000-0000-00008E080000}"/>
    <cellStyle name="Normal 2 2 2 11" xfId="6335" xr:uid="{00000000-0005-0000-0000-00008F080000}"/>
    <cellStyle name="Normal 2 2 2 2" xfId="1338" xr:uid="{00000000-0005-0000-0000-000090080000}"/>
    <cellStyle name="Normal 2 2 2 2 2" xfId="1339" xr:uid="{00000000-0005-0000-0000-000091080000}"/>
    <cellStyle name="Normal 2 2 2 2 2 2" xfId="1340" xr:uid="{00000000-0005-0000-0000-000092080000}"/>
    <cellStyle name="Normal 2 2 2 2 2 2 2" xfId="1341" xr:uid="{00000000-0005-0000-0000-000093080000}"/>
    <cellStyle name="Normal 2 2 2 2 2 2 2 2" xfId="3526" xr:uid="{00000000-0005-0000-0000-000094080000}"/>
    <cellStyle name="Normal 2 2 2 2 2 2 3" xfId="1342" xr:uid="{00000000-0005-0000-0000-000095080000}"/>
    <cellStyle name="Normal 2 2 2 2 2 2 3 2" xfId="3422" xr:uid="{00000000-0005-0000-0000-000096080000}"/>
    <cellStyle name="Normal 2 2 2 2 2 2 4" xfId="3527" xr:uid="{00000000-0005-0000-0000-000097080000}"/>
    <cellStyle name="Normal 2 2 2 2 2 3" xfId="1343" xr:uid="{00000000-0005-0000-0000-000098080000}"/>
    <cellStyle name="Normal 2 2 2 2 2 3 2" xfId="3423" xr:uid="{00000000-0005-0000-0000-000099080000}"/>
    <cellStyle name="Normal 2 2 2 2 2 4" xfId="3528" xr:uid="{00000000-0005-0000-0000-00009A080000}"/>
    <cellStyle name="Normal 2 2 2 2 3" xfId="1344" xr:uid="{00000000-0005-0000-0000-00009B080000}"/>
    <cellStyle name="Normal 2 2 2 2 3 2" xfId="3424" xr:uid="{00000000-0005-0000-0000-00009C080000}"/>
    <cellStyle name="Normal 2 2 2 2 4" xfId="1345" xr:uid="{00000000-0005-0000-0000-00009D080000}"/>
    <cellStyle name="Normal 2 2 2 2 4 2" xfId="3425" xr:uid="{00000000-0005-0000-0000-00009E080000}"/>
    <cellStyle name="Normal 2 2 2 2 5" xfId="3529" xr:uid="{00000000-0005-0000-0000-00009F080000}"/>
    <cellStyle name="Normal 2 2 2 2 6" xfId="6387" xr:uid="{00000000-0005-0000-0000-0000A0080000}"/>
    <cellStyle name="Normal 2 2 2 3" xfId="1346" xr:uid="{00000000-0005-0000-0000-0000A1080000}"/>
    <cellStyle name="Normal 2 2 2 3 2" xfId="1347" xr:uid="{00000000-0005-0000-0000-0000A2080000}"/>
    <cellStyle name="Normal 2 2 2 3 2 2" xfId="3427" xr:uid="{00000000-0005-0000-0000-0000A3080000}"/>
    <cellStyle name="Normal 2 2 2 3 3" xfId="1348" xr:uid="{00000000-0005-0000-0000-0000A4080000}"/>
    <cellStyle name="Normal 2 2 2 3 3 2" xfId="3428" xr:uid="{00000000-0005-0000-0000-0000A5080000}"/>
    <cellStyle name="Normal 2 2 2 3 4" xfId="3426" xr:uid="{00000000-0005-0000-0000-0000A6080000}"/>
    <cellStyle name="Normal 2 2 2 4" xfId="1349" xr:uid="{00000000-0005-0000-0000-0000A7080000}"/>
    <cellStyle name="Normal 2 2 2 4 2" xfId="3429" xr:uid="{00000000-0005-0000-0000-0000A8080000}"/>
    <cellStyle name="Normal 2 2 2 5" xfId="1350" xr:uid="{00000000-0005-0000-0000-0000A9080000}"/>
    <cellStyle name="Normal 2 2 2 6" xfId="3482" xr:uid="{00000000-0005-0000-0000-0000AA080000}"/>
    <cellStyle name="Normal 2 2 2 7" xfId="6042" xr:uid="{00000000-0005-0000-0000-0000AB080000}"/>
    <cellStyle name="Normal 2 2 2 8" xfId="6179" xr:uid="{00000000-0005-0000-0000-0000AC080000}"/>
    <cellStyle name="Normal 2 2 2 9" xfId="1337" xr:uid="{00000000-0005-0000-0000-0000AD080000}"/>
    <cellStyle name="Normal 2 2 20" xfId="1325" xr:uid="{00000000-0005-0000-0000-0000AE080000}"/>
    <cellStyle name="Normal 2 2 21" xfId="6268" xr:uid="{00000000-0005-0000-0000-0000AF080000}"/>
    <cellStyle name="Normal 2 2 3" xfId="44" xr:uid="{00000000-0005-0000-0000-0000B0080000}"/>
    <cellStyle name="Normal 2 2 3 2" xfId="1352" xr:uid="{00000000-0005-0000-0000-0000B1080000}"/>
    <cellStyle name="Normal 2 2 3 2 2" xfId="6324" xr:uid="{00000000-0005-0000-0000-0000B2080000}"/>
    <cellStyle name="Normal 2 2 3 3" xfId="3430" xr:uid="{00000000-0005-0000-0000-0000B3080000}"/>
    <cellStyle name="Normal 2 2 3 4" xfId="3809" xr:uid="{00000000-0005-0000-0000-0000B4080000}"/>
    <cellStyle name="Normal 2 2 3 5" xfId="1351" xr:uid="{00000000-0005-0000-0000-0000B5080000}"/>
    <cellStyle name="Normal 2 2 3 6" xfId="6270" xr:uid="{00000000-0005-0000-0000-0000B6080000}"/>
    <cellStyle name="Normal 2 2 4" xfId="1353" xr:uid="{00000000-0005-0000-0000-0000B7080000}"/>
    <cellStyle name="Normal 2 2 4 2" xfId="1354" xr:uid="{00000000-0005-0000-0000-0000B8080000}"/>
    <cellStyle name="Normal 2 2 4 3" xfId="3431" xr:uid="{00000000-0005-0000-0000-0000B9080000}"/>
    <cellStyle name="Normal 2 2 5" xfId="1355" xr:uid="{00000000-0005-0000-0000-0000BA080000}"/>
    <cellStyle name="Normal 2 2 5 2" xfId="3432" xr:uid="{00000000-0005-0000-0000-0000BB080000}"/>
    <cellStyle name="Normal 2 2 6" xfId="1356" xr:uid="{00000000-0005-0000-0000-0000BC080000}"/>
    <cellStyle name="Normal 2 2 6 2" xfId="3433" xr:uid="{00000000-0005-0000-0000-0000BD080000}"/>
    <cellStyle name="Normal 2 2 7" xfId="1357" xr:uid="{00000000-0005-0000-0000-0000BE080000}"/>
    <cellStyle name="Normal 2 2 7 2" xfId="3434" xr:uid="{00000000-0005-0000-0000-0000BF080000}"/>
    <cellStyle name="Normal 2 2 8" xfId="1358" xr:uid="{00000000-0005-0000-0000-0000C0080000}"/>
    <cellStyle name="Normal 2 2 8 2" xfId="3435" xr:uid="{00000000-0005-0000-0000-0000C1080000}"/>
    <cellStyle name="Normal 2 2 9" xfId="1359" xr:uid="{00000000-0005-0000-0000-0000C2080000}"/>
    <cellStyle name="Normal 2 2 9 2" xfId="3436" xr:uid="{00000000-0005-0000-0000-0000C3080000}"/>
    <cellStyle name="Normal 2 20" xfId="6177" xr:uid="{00000000-0005-0000-0000-0000C4080000}"/>
    <cellStyle name="Normal 2 21" xfId="1309" xr:uid="{00000000-0005-0000-0000-0000C5080000}"/>
    <cellStyle name="Normal 2 22" xfId="6263" xr:uid="{00000000-0005-0000-0000-0000C6080000}"/>
    <cellStyle name="Normal 2 3" xfId="45" xr:uid="{00000000-0005-0000-0000-0000C7080000}"/>
    <cellStyle name="Normal 2 3 10" xfId="6336" xr:uid="{00000000-0005-0000-0000-0000C8080000}"/>
    <cellStyle name="Normal 2 3 2" xfId="46" xr:uid="{00000000-0005-0000-0000-0000C9080000}"/>
    <cellStyle name="Normal 2 3 2 2" xfId="47" xr:uid="{00000000-0005-0000-0000-0000CA080000}"/>
    <cellStyle name="Normal 2 3 2 2 2" xfId="3808" xr:uid="{00000000-0005-0000-0000-0000CB080000}"/>
    <cellStyle name="Normal 2 3 2 2 3" xfId="1362" xr:uid="{00000000-0005-0000-0000-0000CC080000}"/>
    <cellStyle name="Normal 2 3 2 2 4" xfId="6338" xr:uid="{00000000-0005-0000-0000-0000CD080000}"/>
    <cellStyle name="Normal 2 3 2 3" xfId="3484" xr:uid="{00000000-0005-0000-0000-0000CE080000}"/>
    <cellStyle name="Normal 2 3 2 4" xfId="6044" xr:uid="{00000000-0005-0000-0000-0000CF080000}"/>
    <cellStyle name="Normal 2 3 2 5" xfId="6181" xr:uid="{00000000-0005-0000-0000-0000D0080000}"/>
    <cellStyle name="Normal 2 3 2 6" xfId="1361" xr:uid="{00000000-0005-0000-0000-0000D1080000}"/>
    <cellStyle name="Normal 2 3 2 7" xfId="6337" xr:uid="{00000000-0005-0000-0000-0000D2080000}"/>
    <cellStyle name="Normal 2 3 3" xfId="1363" xr:uid="{00000000-0005-0000-0000-0000D3080000}"/>
    <cellStyle name="Normal 2 3 3 2" xfId="3807" xr:uid="{00000000-0005-0000-0000-0000D4080000}"/>
    <cellStyle name="Normal 2 3 4" xfId="1364" xr:uid="{00000000-0005-0000-0000-0000D5080000}"/>
    <cellStyle name="Normal 2 3 5" xfId="3483" xr:uid="{00000000-0005-0000-0000-0000D6080000}"/>
    <cellStyle name="Normal 2 3 6" xfId="6043" xr:uid="{00000000-0005-0000-0000-0000D7080000}"/>
    <cellStyle name="Normal 2 3 7" xfId="6180" xr:uid="{00000000-0005-0000-0000-0000D8080000}"/>
    <cellStyle name="Normal 2 3 8" xfId="1360" xr:uid="{00000000-0005-0000-0000-0000D9080000}"/>
    <cellStyle name="Normal 2 3 9" xfId="6271" xr:uid="{00000000-0005-0000-0000-0000DA080000}"/>
    <cellStyle name="Normal 2 4" xfId="48" xr:uid="{00000000-0005-0000-0000-0000DB080000}"/>
    <cellStyle name="Normal 2 4 10" xfId="6339" xr:uid="{00000000-0005-0000-0000-0000DC080000}"/>
    <cellStyle name="Normal 2 4 2" xfId="49" xr:uid="{00000000-0005-0000-0000-0000DD080000}"/>
    <cellStyle name="Normal 2 4 2 2" xfId="3486" xr:uid="{00000000-0005-0000-0000-0000DE080000}"/>
    <cellStyle name="Normal 2 4 2 3" xfId="6046" xr:uid="{00000000-0005-0000-0000-0000DF080000}"/>
    <cellStyle name="Normal 2 4 2 4" xfId="6183" xr:uid="{00000000-0005-0000-0000-0000E0080000}"/>
    <cellStyle name="Normal 2 4 2 5" xfId="1366" xr:uid="{00000000-0005-0000-0000-0000E1080000}"/>
    <cellStyle name="Normal 2 4 2 6" xfId="6340" xr:uid="{00000000-0005-0000-0000-0000E2080000}"/>
    <cellStyle name="Normal 2 4 3" xfId="1367" xr:uid="{00000000-0005-0000-0000-0000E3080000}"/>
    <cellStyle name="Normal 2 4 3 2" xfId="3806" xr:uid="{00000000-0005-0000-0000-0000E4080000}"/>
    <cellStyle name="Normal 2 4 4" xfId="1368" xr:uid="{00000000-0005-0000-0000-0000E5080000}"/>
    <cellStyle name="Normal 2 4 5" xfId="3485" xr:uid="{00000000-0005-0000-0000-0000E6080000}"/>
    <cellStyle name="Normal 2 4 6" xfId="6045" xr:uid="{00000000-0005-0000-0000-0000E7080000}"/>
    <cellStyle name="Normal 2 4 7" xfId="6182" xr:uid="{00000000-0005-0000-0000-0000E8080000}"/>
    <cellStyle name="Normal 2 4 8" xfId="1365" xr:uid="{00000000-0005-0000-0000-0000E9080000}"/>
    <cellStyle name="Normal 2 4 9" xfId="6272" xr:uid="{00000000-0005-0000-0000-0000EA080000}"/>
    <cellStyle name="Normal 2 5" xfId="1369" xr:uid="{00000000-0005-0000-0000-0000EB080000}"/>
    <cellStyle name="Normal 2 5 2" xfId="1370" xr:uid="{00000000-0005-0000-0000-0000EC080000}"/>
    <cellStyle name="Normal 2 5 2 2" xfId="3488" xr:uid="{00000000-0005-0000-0000-0000ED080000}"/>
    <cellStyle name="Normal 2 5 2 3" xfId="6048" xr:uid="{00000000-0005-0000-0000-0000EE080000}"/>
    <cellStyle name="Normal 2 5 2 4" xfId="6185" xr:uid="{00000000-0005-0000-0000-0000EF080000}"/>
    <cellStyle name="Normal 2 5 3" xfId="1371" xr:uid="{00000000-0005-0000-0000-0000F0080000}"/>
    <cellStyle name="Normal 2 5 4" xfId="3487" xr:uid="{00000000-0005-0000-0000-0000F1080000}"/>
    <cellStyle name="Normal 2 5 5" xfId="6047" xr:uid="{00000000-0005-0000-0000-0000F2080000}"/>
    <cellStyle name="Normal 2 5 6" xfId="6184" xr:uid="{00000000-0005-0000-0000-0000F3080000}"/>
    <cellStyle name="Normal 2 5 7" xfId="6273" xr:uid="{00000000-0005-0000-0000-0000F4080000}"/>
    <cellStyle name="Normal 2 6" xfId="1372" xr:uid="{00000000-0005-0000-0000-0000F5080000}"/>
    <cellStyle name="Normal 2 6 2" xfId="1373" xr:uid="{00000000-0005-0000-0000-0000F6080000}"/>
    <cellStyle name="Normal 2 6 3" xfId="3489" xr:uid="{00000000-0005-0000-0000-0000F7080000}"/>
    <cellStyle name="Normal 2 6 4" xfId="3439" xr:uid="{00000000-0005-0000-0000-0000F8080000}"/>
    <cellStyle name="Normal 2 6 5" xfId="6049" xr:uid="{00000000-0005-0000-0000-0000F9080000}"/>
    <cellStyle name="Normal 2 6 6" xfId="6186" xr:uid="{00000000-0005-0000-0000-0000FA080000}"/>
    <cellStyle name="Normal 2 6 7" xfId="6274" xr:uid="{00000000-0005-0000-0000-0000FB080000}"/>
    <cellStyle name="Normal 2 7" xfId="1374" xr:uid="{00000000-0005-0000-0000-0000FC080000}"/>
    <cellStyle name="Normal 2 7 2" xfId="1375" xr:uid="{00000000-0005-0000-0000-0000FD080000}"/>
    <cellStyle name="Normal 2 7 3" xfId="3440" xr:uid="{00000000-0005-0000-0000-0000FE080000}"/>
    <cellStyle name="Normal 2 7 4" xfId="3805" xr:uid="{00000000-0005-0000-0000-0000FF080000}"/>
    <cellStyle name="Normal 2 7 5" xfId="6275" xr:uid="{00000000-0005-0000-0000-000000090000}"/>
    <cellStyle name="Normal 2 8" xfId="1376" xr:uid="{00000000-0005-0000-0000-000001090000}"/>
    <cellStyle name="Normal 2 8 2" xfId="1377" xr:uid="{00000000-0005-0000-0000-000002090000}"/>
    <cellStyle name="Normal 2 8 3" xfId="3441" xr:uid="{00000000-0005-0000-0000-000003090000}"/>
    <cellStyle name="Normal 2 8 4" xfId="6276" xr:uid="{00000000-0005-0000-0000-000004090000}"/>
    <cellStyle name="Normal 2 9" xfId="1378" xr:uid="{00000000-0005-0000-0000-000005090000}"/>
    <cellStyle name="Normal 2 9 2" xfId="1379" xr:uid="{00000000-0005-0000-0000-000006090000}"/>
    <cellStyle name="Normal 2 9 3" xfId="3442" xr:uid="{00000000-0005-0000-0000-000007090000}"/>
    <cellStyle name="Normal 2 9 4" xfId="6277" xr:uid="{00000000-0005-0000-0000-000008090000}"/>
    <cellStyle name="Normal 2_summary-NOZIE-26ogos" xfId="1380" xr:uid="{00000000-0005-0000-0000-000009090000}"/>
    <cellStyle name="Normal 20" xfId="1381" xr:uid="{00000000-0005-0000-0000-00000A090000}"/>
    <cellStyle name="Normal 20 2" xfId="6278" xr:uid="{00000000-0005-0000-0000-00000B090000}"/>
    <cellStyle name="Normal 21" xfId="1382" xr:uid="{00000000-0005-0000-0000-00000C090000}"/>
    <cellStyle name="Normal 21 2" xfId="6279" xr:uid="{00000000-0005-0000-0000-00000D090000}"/>
    <cellStyle name="Normal 22" xfId="1383" xr:uid="{00000000-0005-0000-0000-00000E090000}"/>
    <cellStyle name="Normal 22 2" xfId="1384" xr:uid="{00000000-0005-0000-0000-00000F090000}"/>
    <cellStyle name="Normal 22 2 2" xfId="1385" xr:uid="{00000000-0005-0000-0000-000010090000}"/>
    <cellStyle name="Normal 22 2 2 2" xfId="1386" xr:uid="{00000000-0005-0000-0000-000011090000}"/>
    <cellStyle name="Normal 22 2 2 2 2" xfId="1387" xr:uid="{00000000-0005-0000-0000-000012090000}"/>
    <cellStyle name="Normal 22 2 2 2 2 2" xfId="4426" xr:uid="{00000000-0005-0000-0000-000013090000}"/>
    <cellStyle name="Normal 22 2 2 2 3" xfId="4425" xr:uid="{00000000-0005-0000-0000-000014090000}"/>
    <cellStyle name="Normal 22 2 2 3" xfId="1388" xr:uid="{00000000-0005-0000-0000-000015090000}"/>
    <cellStyle name="Normal 22 2 2 3 2" xfId="4427" xr:uid="{00000000-0005-0000-0000-000016090000}"/>
    <cellStyle name="Normal 22 2 2 4" xfId="1389" xr:uid="{00000000-0005-0000-0000-000017090000}"/>
    <cellStyle name="Normal 22 2 2 4 2" xfId="4428" xr:uid="{00000000-0005-0000-0000-000018090000}"/>
    <cellStyle name="Normal 22 2 2 5" xfId="3924" xr:uid="{00000000-0005-0000-0000-000019090000}"/>
    <cellStyle name="Normal 22 2 3" xfId="1390" xr:uid="{00000000-0005-0000-0000-00001A090000}"/>
    <cellStyle name="Normal 22 2 3 2" xfId="1391" xr:uid="{00000000-0005-0000-0000-00001B090000}"/>
    <cellStyle name="Normal 22 2 3 2 2" xfId="4430" xr:uid="{00000000-0005-0000-0000-00001C090000}"/>
    <cellStyle name="Normal 22 2 3 3" xfId="4429" xr:uid="{00000000-0005-0000-0000-00001D090000}"/>
    <cellStyle name="Normal 22 2 4" xfId="1392" xr:uid="{00000000-0005-0000-0000-00001E090000}"/>
    <cellStyle name="Normal 22 2 4 2" xfId="4431" xr:uid="{00000000-0005-0000-0000-00001F090000}"/>
    <cellStyle name="Normal 22 2 5" xfId="1393" xr:uid="{00000000-0005-0000-0000-000020090000}"/>
    <cellStyle name="Normal 22 2 5 2" xfId="4432" xr:uid="{00000000-0005-0000-0000-000021090000}"/>
    <cellStyle name="Normal 22 2 6" xfId="3443" xr:uid="{00000000-0005-0000-0000-000022090000}"/>
    <cellStyle name="Normal 22 3" xfId="6280" xr:uid="{00000000-0005-0000-0000-000023090000}"/>
    <cellStyle name="Normal 23" xfId="1394" xr:uid="{00000000-0005-0000-0000-000024090000}"/>
    <cellStyle name="Normal 23 2" xfId="1395" xr:uid="{00000000-0005-0000-0000-000025090000}"/>
    <cellStyle name="Normal 23 2 2" xfId="1396" xr:uid="{00000000-0005-0000-0000-000026090000}"/>
    <cellStyle name="Normal 23 2 2 2" xfId="1397" xr:uid="{00000000-0005-0000-0000-000027090000}"/>
    <cellStyle name="Normal 23 2 2 2 2" xfId="1398" xr:uid="{00000000-0005-0000-0000-000028090000}"/>
    <cellStyle name="Normal 23 2 2 2 2 2" xfId="4434" xr:uid="{00000000-0005-0000-0000-000029090000}"/>
    <cellStyle name="Normal 23 2 2 2 3" xfId="4433" xr:uid="{00000000-0005-0000-0000-00002A090000}"/>
    <cellStyle name="Normal 23 2 2 3" xfId="1399" xr:uid="{00000000-0005-0000-0000-00002B090000}"/>
    <cellStyle name="Normal 23 2 2 3 2" xfId="4435" xr:uid="{00000000-0005-0000-0000-00002C090000}"/>
    <cellStyle name="Normal 23 2 2 4" xfId="1400" xr:uid="{00000000-0005-0000-0000-00002D090000}"/>
    <cellStyle name="Normal 23 2 2 4 2" xfId="4436" xr:uid="{00000000-0005-0000-0000-00002E090000}"/>
    <cellStyle name="Normal 23 2 2 5" xfId="3925" xr:uid="{00000000-0005-0000-0000-00002F090000}"/>
    <cellStyle name="Normal 23 2 3" xfId="1401" xr:uid="{00000000-0005-0000-0000-000030090000}"/>
    <cellStyle name="Normal 23 2 3 2" xfId="1402" xr:uid="{00000000-0005-0000-0000-000031090000}"/>
    <cellStyle name="Normal 23 2 3 2 2" xfId="4438" xr:uid="{00000000-0005-0000-0000-000032090000}"/>
    <cellStyle name="Normal 23 2 3 3" xfId="4437" xr:uid="{00000000-0005-0000-0000-000033090000}"/>
    <cellStyle name="Normal 23 2 4" xfId="1403" xr:uid="{00000000-0005-0000-0000-000034090000}"/>
    <cellStyle name="Normal 23 2 4 2" xfId="4439" xr:uid="{00000000-0005-0000-0000-000035090000}"/>
    <cellStyle name="Normal 23 2 5" xfId="1404" xr:uid="{00000000-0005-0000-0000-000036090000}"/>
    <cellStyle name="Normal 23 2 5 2" xfId="4440" xr:uid="{00000000-0005-0000-0000-000037090000}"/>
    <cellStyle name="Normal 23 2 6" xfId="3444" xr:uid="{00000000-0005-0000-0000-000038090000}"/>
    <cellStyle name="Normal 23 3" xfId="6281" xr:uid="{00000000-0005-0000-0000-000039090000}"/>
    <cellStyle name="Normal 24" xfId="1405" xr:uid="{00000000-0005-0000-0000-00003A090000}"/>
    <cellStyle name="Normal 24 2" xfId="6282" xr:uid="{00000000-0005-0000-0000-00003B090000}"/>
    <cellStyle name="Normal 25" xfId="1406" xr:uid="{00000000-0005-0000-0000-00003C090000}"/>
    <cellStyle name="Normal 25 2" xfId="6283" xr:uid="{00000000-0005-0000-0000-00003D090000}"/>
    <cellStyle name="Normal 26" xfId="1407" xr:uid="{00000000-0005-0000-0000-00003E090000}"/>
    <cellStyle name="Normal 26 2" xfId="6284" xr:uid="{00000000-0005-0000-0000-00003F090000}"/>
    <cellStyle name="Normal 27" xfId="1408" xr:uid="{00000000-0005-0000-0000-000040090000}"/>
    <cellStyle name="Normal 27 2" xfId="6285" xr:uid="{00000000-0005-0000-0000-000041090000}"/>
    <cellStyle name="Normal 28" xfId="1409" xr:uid="{00000000-0005-0000-0000-000042090000}"/>
    <cellStyle name="Normal 28 2" xfId="6286" xr:uid="{00000000-0005-0000-0000-000043090000}"/>
    <cellStyle name="Normal 29" xfId="1410" xr:uid="{00000000-0005-0000-0000-000044090000}"/>
    <cellStyle name="Normal 29 2" xfId="1411" xr:uid="{00000000-0005-0000-0000-000045090000}"/>
    <cellStyle name="Normal 3" xfId="50" xr:uid="{00000000-0005-0000-0000-000046090000}"/>
    <cellStyle name="Normal 3 10" xfId="1413" xr:uid="{00000000-0005-0000-0000-000047090000}"/>
    <cellStyle name="Normal 3 10 2" xfId="3446" xr:uid="{00000000-0005-0000-0000-000048090000}"/>
    <cellStyle name="Normal 3 10 3" xfId="6288" xr:uid="{00000000-0005-0000-0000-000049090000}"/>
    <cellStyle name="Normal 3 11" xfId="1414" xr:uid="{00000000-0005-0000-0000-00004A090000}"/>
    <cellStyle name="Normal 3 11 2" xfId="3447" xr:uid="{00000000-0005-0000-0000-00004B090000}"/>
    <cellStyle name="Normal 3 11 3" xfId="6289" xr:uid="{00000000-0005-0000-0000-00004C090000}"/>
    <cellStyle name="Normal 3 12" xfId="1415" xr:uid="{00000000-0005-0000-0000-00004D090000}"/>
    <cellStyle name="Normal 3 12 2" xfId="1416" xr:uid="{00000000-0005-0000-0000-00004E090000}"/>
    <cellStyle name="Normal 3 12 3" xfId="3448" xr:uid="{00000000-0005-0000-0000-00004F090000}"/>
    <cellStyle name="Normal 3 12 4" xfId="6325" xr:uid="{00000000-0005-0000-0000-000050090000}"/>
    <cellStyle name="Normal 3 13" xfId="1417" xr:uid="{00000000-0005-0000-0000-000051090000}"/>
    <cellStyle name="Normal 3 13 2" xfId="3449" xr:uid="{00000000-0005-0000-0000-000052090000}"/>
    <cellStyle name="Normal 3 14" xfId="1418" xr:uid="{00000000-0005-0000-0000-000053090000}"/>
    <cellStyle name="Normal 3 14 2" xfId="3450" xr:uid="{00000000-0005-0000-0000-000054090000}"/>
    <cellStyle name="Normal 3 15" xfId="1419" xr:uid="{00000000-0005-0000-0000-000055090000}"/>
    <cellStyle name="Normal 3 15 2" xfId="3451" xr:uid="{00000000-0005-0000-0000-000056090000}"/>
    <cellStyle name="Normal 3 16" xfId="3490" xr:uid="{00000000-0005-0000-0000-000057090000}"/>
    <cellStyle name="Normal 3 17" xfId="3445" xr:uid="{00000000-0005-0000-0000-000058090000}"/>
    <cellStyle name="Normal 3 18" xfId="6050" xr:uid="{00000000-0005-0000-0000-000059090000}"/>
    <cellStyle name="Normal 3 19" xfId="6187" xr:uid="{00000000-0005-0000-0000-00005A090000}"/>
    <cellStyle name="Normal 3 2" xfId="51" xr:uid="{00000000-0005-0000-0000-00005B090000}"/>
    <cellStyle name="Normal 3 2 2" xfId="1421" xr:uid="{00000000-0005-0000-0000-00005C090000}"/>
    <cellStyle name="Normal 3 2 2 2" xfId="3492" xr:uid="{00000000-0005-0000-0000-00005D090000}"/>
    <cellStyle name="Normal 3 2 2 3" xfId="6052" xr:uid="{00000000-0005-0000-0000-00005E090000}"/>
    <cellStyle name="Normal 3 2 2 4" xfId="6189" xr:uid="{00000000-0005-0000-0000-00005F090000}"/>
    <cellStyle name="Normal 3 2 3" xfId="1422" xr:uid="{00000000-0005-0000-0000-000060090000}"/>
    <cellStyle name="Normal 3 2 3 2" xfId="1423" xr:uid="{00000000-0005-0000-0000-000061090000}"/>
    <cellStyle name="Normal 3 2 3 2 2" xfId="1424" xr:uid="{00000000-0005-0000-0000-000062090000}"/>
    <cellStyle name="Normal 3 2 3 2 2 2" xfId="1425" xr:uid="{00000000-0005-0000-0000-000063090000}"/>
    <cellStyle name="Normal 3 2 3 2 2 2 2" xfId="4442" xr:uid="{00000000-0005-0000-0000-000064090000}"/>
    <cellStyle name="Normal 3 2 3 2 2 3" xfId="4441" xr:uid="{00000000-0005-0000-0000-000065090000}"/>
    <cellStyle name="Normal 3 2 3 2 3" xfId="1426" xr:uid="{00000000-0005-0000-0000-000066090000}"/>
    <cellStyle name="Normal 3 2 3 2 3 2" xfId="4443" xr:uid="{00000000-0005-0000-0000-000067090000}"/>
    <cellStyle name="Normal 3 2 3 2 4" xfId="1427" xr:uid="{00000000-0005-0000-0000-000068090000}"/>
    <cellStyle name="Normal 3 2 3 2 4 2" xfId="4444" xr:uid="{00000000-0005-0000-0000-000069090000}"/>
    <cellStyle name="Normal 3 2 3 2 5" xfId="3926" xr:uid="{00000000-0005-0000-0000-00006A090000}"/>
    <cellStyle name="Normal 3 2 3 3" xfId="1428" xr:uid="{00000000-0005-0000-0000-00006B090000}"/>
    <cellStyle name="Normal 3 2 3 3 2" xfId="1429" xr:uid="{00000000-0005-0000-0000-00006C090000}"/>
    <cellStyle name="Normal 3 2 3 3 2 2" xfId="4446" xr:uid="{00000000-0005-0000-0000-00006D090000}"/>
    <cellStyle name="Normal 3 2 3 3 3" xfId="4445" xr:uid="{00000000-0005-0000-0000-00006E090000}"/>
    <cellStyle name="Normal 3 2 3 4" xfId="1430" xr:uid="{00000000-0005-0000-0000-00006F090000}"/>
    <cellStyle name="Normal 3 2 3 4 2" xfId="4447" xr:uid="{00000000-0005-0000-0000-000070090000}"/>
    <cellStyle name="Normal 3 2 3 5" xfId="1431" xr:uid="{00000000-0005-0000-0000-000071090000}"/>
    <cellStyle name="Normal 3 2 3 5 2" xfId="4448" xr:uid="{00000000-0005-0000-0000-000072090000}"/>
    <cellStyle name="Normal 3 2 3 6" xfId="3452" xr:uid="{00000000-0005-0000-0000-000073090000}"/>
    <cellStyle name="Normal 3 2 4" xfId="3491" xr:uid="{00000000-0005-0000-0000-000074090000}"/>
    <cellStyle name="Normal 3 2 5" xfId="6051" xr:uid="{00000000-0005-0000-0000-000075090000}"/>
    <cellStyle name="Normal 3 2 6" xfId="6188" xr:uid="{00000000-0005-0000-0000-000076090000}"/>
    <cellStyle name="Normal 3 2 7" xfId="1420" xr:uid="{00000000-0005-0000-0000-000077090000}"/>
    <cellStyle name="Normal 3 2 8" xfId="6290" xr:uid="{00000000-0005-0000-0000-000078090000}"/>
    <cellStyle name="Normal 3 20" xfId="1412" xr:uid="{00000000-0005-0000-0000-000079090000}"/>
    <cellStyle name="Normal 3 21" xfId="6287" xr:uid="{00000000-0005-0000-0000-00007A090000}"/>
    <cellStyle name="Normal 3 3" xfId="52" xr:uid="{00000000-0005-0000-0000-00007B090000}"/>
    <cellStyle name="Normal 3 3 2" xfId="1433" xr:uid="{00000000-0005-0000-0000-00007C090000}"/>
    <cellStyle name="Normal 3 3 2 2" xfId="3494" xr:uid="{00000000-0005-0000-0000-00007D090000}"/>
    <cellStyle name="Normal 3 3 2 3" xfId="6054" xr:uid="{00000000-0005-0000-0000-00007E090000}"/>
    <cellStyle name="Normal 3 3 2 4" xfId="6191" xr:uid="{00000000-0005-0000-0000-00007F090000}"/>
    <cellStyle name="Normal 3 3 2 5" xfId="6292" xr:uid="{00000000-0005-0000-0000-000080090000}"/>
    <cellStyle name="Normal 3 3 3" xfId="1434" xr:uid="{00000000-0005-0000-0000-000081090000}"/>
    <cellStyle name="Normal 3 3 4" xfId="3493" xr:uid="{00000000-0005-0000-0000-000082090000}"/>
    <cellStyle name="Normal 3 3 5" xfId="6053" xr:uid="{00000000-0005-0000-0000-000083090000}"/>
    <cellStyle name="Normal 3 3 6" xfId="6190" xr:uid="{00000000-0005-0000-0000-000084090000}"/>
    <cellStyle name="Normal 3 3 7" xfId="1432" xr:uid="{00000000-0005-0000-0000-000085090000}"/>
    <cellStyle name="Normal 3 3 8" xfId="6291" xr:uid="{00000000-0005-0000-0000-000086090000}"/>
    <cellStyle name="Normal 3 3 9" xfId="6341" xr:uid="{00000000-0005-0000-0000-000087090000}"/>
    <cellStyle name="Normal 3 4" xfId="1435" xr:uid="{00000000-0005-0000-0000-000088090000}"/>
    <cellStyle name="Normal 3 4 2" xfId="1436" xr:uid="{00000000-0005-0000-0000-000089090000}"/>
    <cellStyle name="Normal 3 4 2 2" xfId="3496" xr:uid="{00000000-0005-0000-0000-00008A090000}"/>
    <cellStyle name="Normal 3 4 2 3" xfId="6056" xr:uid="{00000000-0005-0000-0000-00008B090000}"/>
    <cellStyle name="Normal 3 4 2 4" xfId="6193" xr:uid="{00000000-0005-0000-0000-00008C090000}"/>
    <cellStyle name="Normal 3 4 3" xfId="3495" xr:uid="{00000000-0005-0000-0000-00008D090000}"/>
    <cellStyle name="Normal 3 4 4" xfId="6055" xr:uid="{00000000-0005-0000-0000-00008E090000}"/>
    <cellStyle name="Normal 3 4 5" xfId="6192" xr:uid="{00000000-0005-0000-0000-00008F090000}"/>
    <cellStyle name="Normal 3 4 6" xfId="6293" xr:uid="{00000000-0005-0000-0000-000090090000}"/>
    <cellStyle name="Normal 3 5" xfId="1437" xr:uid="{00000000-0005-0000-0000-000091090000}"/>
    <cellStyle name="Normal 3 5 2" xfId="1438" xr:uid="{00000000-0005-0000-0000-000092090000}"/>
    <cellStyle name="Normal 3 5 2 2" xfId="3498" xr:uid="{00000000-0005-0000-0000-000093090000}"/>
    <cellStyle name="Normal 3 5 2 3" xfId="6058" xr:uid="{00000000-0005-0000-0000-000094090000}"/>
    <cellStyle name="Normal 3 5 2 4" xfId="6195" xr:uid="{00000000-0005-0000-0000-000095090000}"/>
    <cellStyle name="Normal 3 5 3" xfId="3497" xr:uid="{00000000-0005-0000-0000-000096090000}"/>
    <cellStyle name="Normal 3 5 4" xfId="6057" xr:uid="{00000000-0005-0000-0000-000097090000}"/>
    <cellStyle name="Normal 3 5 5" xfId="6194" xr:uid="{00000000-0005-0000-0000-000098090000}"/>
    <cellStyle name="Normal 3 5 6" xfId="6294" xr:uid="{00000000-0005-0000-0000-000099090000}"/>
    <cellStyle name="Normal 3 6" xfId="1439" xr:uid="{00000000-0005-0000-0000-00009A090000}"/>
    <cellStyle name="Normal 3 6 2" xfId="1440" xr:uid="{00000000-0005-0000-0000-00009B090000}"/>
    <cellStyle name="Normal 3 6 3" xfId="1441" xr:uid="{00000000-0005-0000-0000-00009C090000}"/>
    <cellStyle name="Normal 3 6 4" xfId="3499" xr:uid="{00000000-0005-0000-0000-00009D090000}"/>
    <cellStyle name="Normal 3 6 5" xfId="6059" xr:uid="{00000000-0005-0000-0000-00009E090000}"/>
    <cellStyle name="Normal 3 6 6" xfId="6196" xr:uid="{00000000-0005-0000-0000-00009F090000}"/>
    <cellStyle name="Normal 3 6 7" xfId="6295" xr:uid="{00000000-0005-0000-0000-0000A0090000}"/>
    <cellStyle name="Normal 3 7" xfId="1442" xr:uid="{00000000-0005-0000-0000-0000A1090000}"/>
    <cellStyle name="Normal 3 7 2" xfId="3573" xr:uid="{00000000-0005-0000-0000-0000A2090000}"/>
    <cellStyle name="Normal 3 7 3" xfId="6296" xr:uid="{00000000-0005-0000-0000-0000A3090000}"/>
    <cellStyle name="Normal 3 8" xfId="1443" xr:uid="{00000000-0005-0000-0000-0000A4090000}"/>
    <cellStyle name="Normal 3 8 2" xfId="3574" xr:uid="{00000000-0005-0000-0000-0000A5090000}"/>
    <cellStyle name="Normal 3 8 3" xfId="6297" xr:uid="{00000000-0005-0000-0000-0000A6090000}"/>
    <cellStyle name="Normal 3 9" xfId="1444" xr:uid="{00000000-0005-0000-0000-0000A7090000}"/>
    <cellStyle name="Normal 3 9 2" xfId="3575" xr:uid="{00000000-0005-0000-0000-0000A8090000}"/>
    <cellStyle name="Normal 3 9 3" xfId="6298" xr:uid="{00000000-0005-0000-0000-0000A9090000}"/>
    <cellStyle name="Normal 3_TOP 10 EE INDEX MAC 2010" xfId="1445" xr:uid="{00000000-0005-0000-0000-0000AA090000}"/>
    <cellStyle name="Normal 30" xfId="3356" xr:uid="{00000000-0005-0000-0000-0000AB090000}"/>
    <cellStyle name="Normal 30 2" xfId="6326" xr:uid="{00000000-0005-0000-0000-0000AC090000}"/>
    <cellStyle name="Normal 31" xfId="3520" xr:uid="{00000000-0005-0000-0000-0000AD090000}"/>
    <cellStyle name="Normal 32" xfId="3572" xr:uid="{00000000-0005-0000-0000-0000AE090000}"/>
    <cellStyle name="Normal 33" xfId="3750" xr:uid="{00000000-0005-0000-0000-0000AF090000}"/>
    <cellStyle name="Normal 34" xfId="3818" xr:uid="{00000000-0005-0000-0000-0000B0090000}"/>
    <cellStyle name="Normal 35" xfId="3815" xr:uid="{00000000-0005-0000-0000-0000B1090000}"/>
    <cellStyle name="Normal 36" xfId="5947" xr:uid="{00000000-0005-0000-0000-0000B2090000}"/>
    <cellStyle name="Normal 37" xfId="6084" xr:uid="{00000000-0005-0000-0000-0000B3090000}"/>
    <cellStyle name="Normal 38" xfId="63" xr:uid="{00000000-0005-0000-0000-0000B4090000}"/>
    <cellStyle name="Normal 39" xfId="6221" xr:uid="{00000000-0005-0000-0000-0000B5090000}"/>
    <cellStyle name="Normal 4" xfId="53" xr:uid="{00000000-0005-0000-0000-0000B6090000}"/>
    <cellStyle name="Normal 4 10" xfId="1447" xr:uid="{00000000-0005-0000-0000-0000B7090000}"/>
    <cellStyle name="Normal 4 10 2" xfId="6299" xr:uid="{00000000-0005-0000-0000-0000B8090000}"/>
    <cellStyle name="Normal 4 11" xfId="1448" xr:uid="{00000000-0005-0000-0000-0000B9090000}"/>
    <cellStyle name="Normal 4 11 2" xfId="6300" xr:uid="{00000000-0005-0000-0000-0000BA090000}"/>
    <cellStyle name="Normal 4 12" xfId="1449" xr:uid="{00000000-0005-0000-0000-0000BB090000}"/>
    <cellStyle name="Normal 4 12 2" xfId="6301" xr:uid="{00000000-0005-0000-0000-0000BC090000}"/>
    <cellStyle name="Normal 4 13" xfId="1450" xr:uid="{00000000-0005-0000-0000-0000BD090000}"/>
    <cellStyle name="Normal 4 14" xfId="3500" xr:uid="{00000000-0005-0000-0000-0000BE090000}"/>
    <cellStyle name="Normal 4 15" xfId="6060" xr:uid="{00000000-0005-0000-0000-0000BF090000}"/>
    <cellStyle name="Normal 4 16" xfId="6197" xr:uid="{00000000-0005-0000-0000-0000C0090000}"/>
    <cellStyle name="Normal 4 17" xfId="1446" xr:uid="{00000000-0005-0000-0000-0000C1090000}"/>
    <cellStyle name="Normal 4 18" xfId="6342" xr:uid="{00000000-0005-0000-0000-0000C2090000}"/>
    <cellStyle name="Normal 4 2" xfId="54" xr:uid="{00000000-0005-0000-0000-0000C3090000}"/>
    <cellStyle name="Normal 4 2 10" xfId="6061" xr:uid="{00000000-0005-0000-0000-0000C4090000}"/>
    <cellStyle name="Normal 4 2 11" xfId="6198" xr:uid="{00000000-0005-0000-0000-0000C5090000}"/>
    <cellStyle name="Normal 4 2 12" xfId="1451" xr:uid="{00000000-0005-0000-0000-0000C6090000}"/>
    <cellStyle name="Normal 4 2 13" xfId="6302" xr:uid="{00000000-0005-0000-0000-0000C7090000}"/>
    <cellStyle name="Normal 4 2 2" xfId="1452" xr:uid="{00000000-0005-0000-0000-0000C8090000}"/>
    <cellStyle name="Normal 4 2 2 2" xfId="1453" xr:uid="{00000000-0005-0000-0000-0000C9090000}"/>
    <cellStyle name="Normal 4 2 2 2 2" xfId="1454" xr:uid="{00000000-0005-0000-0000-0000CA090000}"/>
    <cellStyle name="Normal 4 2 2 2 2 2" xfId="1455" xr:uid="{00000000-0005-0000-0000-0000CB090000}"/>
    <cellStyle name="Normal 4 2 2 2 2 2 2" xfId="4450" xr:uid="{00000000-0005-0000-0000-0000CC090000}"/>
    <cellStyle name="Normal 4 2 2 2 2 3" xfId="4449" xr:uid="{00000000-0005-0000-0000-0000CD090000}"/>
    <cellStyle name="Normal 4 2 2 2 3" xfId="1456" xr:uid="{00000000-0005-0000-0000-0000CE090000}"/>
    <cellStyle name="Normal 4 2 2 2 3 2" xfId="4451" xr:uid="{00000000-0005-0000-0000-0000CF090000}"/>
    <cellStyle name="Normal 4 2 2 2 4" xfId="1457" xr:uid="{00000000-0005-0000-0000-0000D0090000}"/>
    <cellStyle name="Normal 4 2 2 2 4 2" xfId="4452" xr:uid="{00000000-0005-0000-0000-0000D1090000}"/>
    <cellStyle name="Normal 4 2 2 2 5" xfId="3887" xr:uid="{00000000-0005-0000-0000-0000D2090000}"/>
    <cellStyle name="Normal 4 2 2 3" xfId="1458" xr:uid="{00000000-0005-0000-0000-0000D3090000}"/>
    <cellStyle name="Normal 4 2 2 3 2" xfId="1459" xr:uid="{00000000-0005-0000-0000-0000D4090000}"/>
    <cellStyle name="Normal 4 2 2 3 2 2" xfId="4454" xr:uid="{00000000-0005-0000-0000-0000D5090000}"/>
    <cellStyle name="Normal 4 2 2 3 3" xfId="4453" xr:uid="{00000000-0005-0000-0000-0000D6090000}"/>
    <cellStyle name="Normal 4 2 2 4" xfId="1460" xr:uid="{00000000-0005-0000-0000-0000D7090000}"/>
    <cellStyle name="Normal 4 2 2 4 2" xfId="4455" xr:uid="{00000000-0005-0000-0000-0000D8090000}"/>
    <cellStyle name="Normal 4 2 2 5" xfId="1461" xr:uid="{00000000-0005-0000-0000-0000D9090000}"/>
    <cellStyle name="Normal 4 2 2 5 2" xfId="4456" xr:uid="{00000000-0005-0000-0000-0000DA090000}"/>
    <cellStyle name="Normal 4 2 2 6" xfId="3771" xr:uid="{00000000-0005-0000-0000-0000DB090000}"/>
    <cellStyle name="Normal 4 2 3" xfId="1462" xr:uid="{00000000-0005-0000-0000-0000DC090000}"/>
    <cellStyle name="Normal 4 2 3 2" xfId="1463" xr:uid="{00000000-0005-0000-0000-0000DD090000}"/>
    <cellStyle name="Normal 4 2 3 2 2" xfId="1464" xr:uid="{00000000-0005-0000-0000-0000DE090000}"/>
    <cellStyle name="Normal 4 2 3 2 2 2" xfId="4458" xr:uid="{00000000-0005-0000-0000-0000DF090000}"/>
    <cellStyle name="Normal 4 2 3 2 3" xfId="4457" xr:uid="{00000000-0005-0000-0000-0000E0090000}"/>
    <cellStyle name="Normal 4 2 3 3" xfId="1465" xr:uid="{00000000-0005-0000-0000-0000E1090000}"/>
    <cellStyle name="Normal 4 2 3 3 2" xfId="4459" xr:uid="{00000000-0005-0000-0000-0000E2090000}"/>
    <cellStyle name="Normal 4 2 3 4" xfId="1466" xr:uid="{00000000-0005-0000-0000-0000E3090000}"/>
    <cellStyle name="Normal 4 2 3 4 2" xfId="4460" xr:uid="{00000000-0005-0000-0000-0000E4090000}"/>
    <cellStyle name="Normal 4 2 3 5" xfId="3832" xr:uid="{00000000-0005-0000-0000-0000E5090000}"/>
    <cellStyle name="Normal 4 2 4" xfId="1467" xr:uid="{00000000-0005-0000-0000-0000E6090000}"/>
    <cellStyle name="Normal 4 2 4 2" xfId="1468" xr:uid="{00000000-0005-0000-0000-0000E7090000}"/>
    <cellStyle name="Normal 4 2 4 2 2" xfId="4462" xr:uid="{00000000-0005-0000-0000-0000E8090000}"/>
    <cellStyle name="Normal 4 2 4 3" xfId="4461" xr:uid="{00000000-0005-0000-0000-0000E9090000}"/>
    <cellStyle name="Normal 4 2 5" xfId="1469" xr:uid="{00000000-0005-0000-0000-0000EA090000}"/>
    <cellStyle name="Normal 4 2 5 2" xfId="4463" xr:uid="{00000000-0005-0000-0000-0000EB090000}"/>
    <cellStyle name="Normal 4 2 6" xfId="1470" xr:uid="{00000000-0005-0000-0000-0000EC090000}"/>
    <cellStyle name="Normal 4 2 6 2" xfId="4464" xr:uid="{00000000-0005-0000-0000-0000ED090000}"/>
    <cellStyle name="Normal 4 2 7" xfId="1471" xr:uid="{00000000-0005-0000-0000-0000EE090000}"/>
    <cellStyle name="Normal 4 2 8" xfId="3501" xr:uid="{00000000-0005-0000-0000-0000EF090000}"/>
    <cellStyle name="Normal 4 2 9" xfId="3576" xr:uid="{00000000-0005-0000-0000-0000F0090000}"/>
    <cellStyle name="Normal 4 3" xfId="1472" xr:uid="{00000000-0005-0000-0000-0000F1090000}"/>
    <cellStyle name="Normal 4 3 2" xfId="3577" xr:uid="{00000000-0005-0000-0000-0000F2090000}"/>
    <cellStyle name="Normal 4 3 3" xfId="3804" xr:uid="{00000000-0005-0000-0000-0000F3090000}"/>
    <cellStyle name="Normal 4 3 4" xfId="6303" xr:uid="{00000000-0005-0000-0000-0000F4090000}"/>
    <cellStyle name="Normal 4 4" xfId="1473" xr:uid="{00000000-0005-0000-0000-0000F5090000}"/>
    <cellStyle name="Normal 4 4 2" xfId="1474" xr:uid="{00000000-0005-0000-0000-0000F6090000}"/>
    <cellStyle name="Normal 4 4 2 2" xfId="1475" xr:uid="{00000000-0005-0000-0000-0000F7090000}"/>
    <cellStyle name="Normal 4 4 2 2 2" xfId="1476" xr:uid="{00000000-0005-0000-0000-0000F8090000}"/>
    <cellStyle name="Normal 4 4 2 2 2 2" xfId="4466" xr:uid="{00000000-0005-0000-0000-0000F9090000}"/>
    <cellStyle name="Normal 4 4 2 2 3" xfId="4465" xr:uid="{00000000-0005-0000-0000-0000FA090000}"/>
    <cellStyle name="Normal 4 4 2 3" xfId="1477" xr:uid="{00000000-0005-0000-0000-0000FB090000}"/>
    <cellStyle name="Normal 4 4 2 3 2" xfId="4467" xr:uid="{00000000-0005-0000-0000-0000FC090000}"/>
    <cellStyle name="Normal 4 4 2 4" xfId="1478" xr:uid="{00000000-0005-0000-0000-0000FD090000}"/>
    <cellStyle name="Normal 4 4 2 4 2" xfId="4468" xr:uid="{00000000-0005-0000-0000-0000FE090000}"/>
    <cellStyle name="Normal 4 4 2 5" xfId="3875" xr:uid="{00000000-0005-0000-0000-0000FF090000}"/>
    <cellStyle name="Normal 4 4 3" xfId="1479" xr:uid="{00000000-0005-0000-0000-0000000A0000}"/>
    <cellStyle name="Normal 4 4 3 2" xfId="1480" xr:uid="{00000000-0005-0000-0000-0000010A0000}"/>
    <cellStyle name="Normal 4 4 3 2 2" xfId="4470" xr:uid="{00000000-0005-0000-0000-0000020A0000}"/>
    <cellStyle name="Normal 4 4 3 3" xfId="4469" xr:uid="{00000000-0005-0000-0000-0000030A0000}"/>
    <cellStyle name="Normal 4 4 4" xfId="1481" xr:uid="{00000000-0005-0000-0000-0000040A0000}"/>
    <cellStyle name="Normal 4 4 4 2" xfId="4471" xr:uid="{00000000-0005-0000-0000-0000050A0000}"/>
    <cellStyle name="Normal 4 4 5" xfId="1482" xr:uid="{00000000-0005-0000-0000-0000060A0000}"/>
    <cellStyle name="Normal 4 4 5 2" xfId="4472" xr:uid="{00000000-0005-0000-0000-0000070A0000}"/>
    <cellStyle name="Normal 4 4 6" xfId="1483" xr:uid="{00000000-0005-0000-0000-0000080A0000}"/>
    <cellStyle name="Normal 4 4 7" xfId="3782" xr:uid="{00000000-0005-0000-0000-0000090A0000}"/>
    <cellStyle name="Normal 4 4 8" xfId="6304" xr:uid="{00000000-0005-0000-0000-00000A0A0000}"/>
    <cellStyle name="Normal 4 5" xfId="1484" xr:uid="{00000000-0005-0000-0000-00000B0A0000}"/>
    <cellStyle name="Normal 4 5 2" xfId="1485" xr:uid="{00000000-0005-0000-0000-00000C0A0000}"/>
    <cellStyle name="Normal 4 5 2 2" xfId="1486" xr:uid="{00000000-0005-0000-0000-00000D0A0000}"/>
    <cellStyle name="Normal 4 5 2 2 2" xfId="4474" xr:uid="{00000000-0005-0000-0000-00000E0A0000}"/>
    <cellStyle name="Normal 4 5 2 3" xfId="4473" xr:uid="{00000000-0005-0000-0000-00000F0A0000}"/>
    <cellStyle name="Normal 4 5 3" xfId="1487" xr:uid="{00000000-0005-0000-0000-0000100A0000}"/>
    <cellStyle name="Normal 4 5 3 2" xfId="4475" xr:uid="{00000000-0005-0000-0000-0000110A0000}"/>
    <cellStyle name="Normal 4 5 4" xfId="1488" xr:uid="{00000000-0005-0000-0000-0000120A0000}"/>
    <cellStyle name="Normal 4 5 4 2" xfId="4476" xr:uid="{00000000-0005-0000-0000-0000130A0000}"/>
    <cellStyle name="Normal 4 5 5" xfId="1489" xr:uid="{00000000-0005-0000-0000-0000140A0000}"/>
    <cellStyle name="Normal 4 5 6" xfId="3821" xr:uid="{00000000-0005-0000-0000-0000150A0000}"/>
    <cellStyle name="Normal 4 5 7" xfId="6305" xr:uid="{00000000-0005-0000-0000-0000160A0000}"/>
    <cellStyle name="Normal 4 6" xfId="1490" xr:uid="{00000000-0005-0000-0000-0000170A0000}"/>
    <cellStyle name="Normal 4 6 2" xfId="1491" xr:uid="{00000000-0005-0000-0000-0000180A0000}"/>
    <cellStyle name="Normal 4 6 2 2" xfId="4478" xr:uid="{00000000-0005-0000-0000-0000190A0000}"/>
    <cellStyle name="Normal 4 6 3" xfId="1492" xr:uid="{00000000-0005-0000-0000-00001A0A0000}"/>
    <cellStyle name="Normal 4 6 4" xfId="4477" xr:uid="{00000000-0005-0000-0000-00001B0A0000}"/>
    <cellStyle name="Normal 4 6 5" xfId="6306" xr:uid="{00000000-0005-0000-0000-00001C0A0000}"/>
    <cellStyle name="Normal 4 7" xfId="1493" xr:uid="{00000000-0005-0000-0000-00001D0A0000}"/>
    <cellStyle name="Normal 4 7 2" xfId="1494" xr:uid="{00000000-0005-0000-0000-00001E0A0000}"/>
    <cellStyle name="Normal 4 7 3" xfId="4479" xr:uid="{00000000-0005-0000-0000-00001F0A0000}"/>
    <cellStyle name="Normal 4 7 4" xfId="6307" xr:uid="{00000000-0005-0000-0000-0000200A0000}"/>
    <cellStyle name="Normal 4 8" xfId="1495" xr:uid="{00000000-0005-0000-0000-0000210A0000}"/>
    <cellStyle name="Normal 4 8 2" xfId="1496" xr:uid="{00000000-0005-0000-0000-0000220A0000}"/>
    <cellStyle name="Normal 4 8 3" xfId="4480" xr:uid="{00000000-0005-0000-0000-0000230A0000}"/>
    <cellStyle name="Normal 4 8 4" xfId="6308" xr:uid="{00000000-0005-0000-0000-0000240A0000}"/>
    <cellStyle name="Normal 4 9" xfId="1497" xr:uid="{00000000-0005-0000-0000-0000250A0000}"/>
    <cellStyle name="Normal 4 9 2" xfId="6309" xr:uid="{00000000-0005-0000-0000-0000260A0000}"/>
    <cellStyle name="Normal 40" xfId="6328" xr:uid="{00000000-0005-0000-0000-0000270A0000}"/>
    <cellStyle name="Normal 41" xfId="6348" xr:uid="{00000000-0005-0000-0000-0000280A0000}"/>
    <cellStyle name="Normal 42" xfId="6349" xr:uid="{00000000-0005-0000-0000-0000290A0000}"/>
    <cellStyle name="Normal 43" xfId="6350" xr:uid="{00000000-0005-0000-0000-00002A0A0000}"/>
    <cellStyle name="Normal 44" xfId="6351" xr:uid="{00000000-0005-0000-0000-00002B0A0000}"/>
    <cellStyle name="Normal 45" xfId="6352" xr:uid="{00000000-0005-0000-0000-00002C0A0000}"/>
    <cellStyle name="Normal 46" xfId="6353" xr:uid="{00000000-0005-0000-0000-00002D0A0000}"/>
    <cellStyle name="Normal 47" xfId="6354" xr:uid="{00000000-0005-0000-0000-00002E0A0000}"/>
    <cellStyle name="Normal 48" xfId="6355" xr:uid="{00000000-0005-0000-0000-00002F0A0000}"/>
    <cellStyle name="Normal 49" xfId="6356" xr:uid="{00000000-0005-0000-0000-0000300A0000}"/>
    <cellStyle name="Normal 5" xfId="55" xr:uid="{00000000-0005-0000-0000-0000310A0000}"/>
    <cellStyle name="Normal 5 10" xfId="1499" xr:uid="{00000000-0005-0000-0000-0000320A0000}"/>
    <cellStyle name="Normal 5 10 2" xfId="1500" xr:uid="{00000000-0005-0000-0000-0000330A0000}"/>
    <cellStyle name="Normal 5 10 2 2" xfId="1501" xr:uid="{00000000-0005-0000-0000-0000340A0000}"/>
    <cellStyle name="Normal 5 10 2 2 2" xfId="1502" xr:uid="{00000000-0005-0000-0000-0000350A0000}"/>
    <cellStyle name="Normal 5 10 2 2 2 2" xfId="4482" xr:uid="{00000000-0005-0000-0000-0000360A0000}"/>
    <cellStyle name="Normal 5 10 2 2 3" xfId="4481" xr:uid="{00000000-0005-0000-0000-0000370A0000}"/>
    <cellStyle name="Normal 5 10 2 3" xfId="1503" xr:uid="{00000000-0005-0000-0000-0000380A0000}"/>
    <cellStyle name="Normal 5 10 2 3 2" xfId="4483" xr:uid="{00000000-0005-0000-0000-0000390A0000}"/>
    <cellStyle name="Normal 5 10 2 4" xfId="1504" xr:uid="{00000000-0005-0000-0000-00003A0A0000}"/>
    <cellStyle name="Normal 5 10 2 4 2" xfId="4484" xr:uid="{00000000-0005-0000-0000-00003B0A0000}"/>
    <cellStyle name="Normal 5 10 2 5" xfId="3927" xr:uid="{00000000-0005-0000-0000-00003C0A0000}"/>
    <cellStyle name="Normal 5 10 3" xfId="1505" xr:uid="{00000000-0005-0000-0000-00003D0A0000}"/>
    <cellStyle name="Normal 5 10 3 2" xfId="1506" xr:uid="{00000000-0005-0000-0000-00003E0A0000}"/>
    <cellStyle name="Normal 5 10 3 2 2" xfId="4486" xr:uid="{00000000-0005-0000-0000-00003F0A0000}"/>
    <cellStyle name="Normal 5 10 3 3" xfId="4485" xr:uid="{00000000-0005-0000-0000-0000400A0000}"/>
    <cellStyle name="Normal 5 10 4" xfId="1507" xr:uid="{00000000-0005-0000-0000-0000410A0000}"/>
    <cellStyle name="Normal 5 10 4 2" xfId="4487" xr:uid="{00000000-0005-0000-0000-0000420A0000}"/>
    <cellStyle name="Normal 5 10 5" xfId="1508" xr:uid="{00000000-0005-0000-0000-0000430A0000}"/>
    <cellStyle name="Normal 5 10 5 2" xfId="4488" xr:uid="{00000000-0005-0000-0000-0000440A0000}"/>
    <cellStyle name="Normal 5 10 6" xfId="3578" xr:uid="{00000000-0005-0000-0000-0000450A0000}"/>
    <cellStyle name="Normal 5 11" xfId="1509" xr:uid="{00000000-0005-0000-0000-0000460A0000}"/>
    <cellStyle name="Normal 5 11 2" xfId="1510" xr:uid="{00000000-0005-0000-0000-0000470A0000}"/>
    <cellStyle name="Normal 5 11 2 2" xfId="1511" xr:uid="{00000000-0005-0000-0000-0000480A0000}"/>
    <cellStyle name="Normal 5 11 2 2 2" xfId="1512" xr:uid="{00000000-0005-0000-0000-0000490A0000}"/>
    <cellStyle name="Normal 5 11 2 2 2 2" xfId="4490" xr:uid="{00000000-0005-0000-0000-00004A0A0000}"/>
    <cellStyle name="Normal 5 11 2 2 3" xfId="4489" xr:uid="{00000000-0005-0000-0000-00004B0A0000}"/>
    <cellStyle name="Normal 5 11 2 3" xfId="1513" xr:uid="{00000000-0005-0000-0000-00004C0A0000}"/>
    <cellStyle name="Normal 5 11 2 3 2" xfId="4491" xr:uid="{00000000-0005-0000-0000-00004D0A0000}"/>
    <cellStyle name="Normal 5 11 2 4" xfId="1514" xr:uid="{00000000-0005-0000-0000-00004E0A0000}"/>
    <cellStyle name="Normal 5 11 2 4 2" xfId="4492" xr:uid="{00000000-0005-0000-0000-00004F0A0000}"/>
    <cellStyle name="Normal 5 11 2 5" xfId="3928" xr:uid="{00000000-0005-0000-0000-0000500A0000}"/>
    <cellStyle name="Normal 5 11 3" xfId="1515" xr:uid="{00000000-0005-0000-0000-0000510A0000}"/>
    <cellStyle name="Normal 5 11 3 2" xfId="1516" xr:uid="{00000000-0005-0000-0000-0000520A0000}"/>
    <cellStyle name="Normal 5 11 3 2 2" xfId="4494" xr:uid="{00000000-0005-0000-0000-0000530A0000}"/>
    <cellStyle name="Normal 5 11 3 3" xfId="4493" xr:uid="{00000000-0005-0000-0000-0000540A0000}"/>
    <cellStyle name="Normal 5 11 4" xfId="1517" xr:uid="{00000000-0005-0000-0000-0000550A0000}"/>
    <cellStyle name="Normal 5 11 4 2" xfId="4495" xr:uid="{00000000-0005-0000-0000-0000560A0000}"/>
    <cellStyle name="Normal 5 11 5" xfId="1518" xr:uid="{00000000-0005-0000-0000-0000570A0000}"/>
    <cellStyle name="Normal 5 11 5 2" xfId="4496" xr:uid="{00000000-0005-0000-0000-0000580A0000}"/>
    <cellStyle name="Normal 5 11 6" xfId="3579" xr:uid="{00000000-0005-0000-0000-0000590A0000}"/>
    <cellStyle name="Normal 5 12" xfId="1519" xr:uid="{00000000-0005-0000-0000-00005A0A0000}"/>
    <cellStyle name="Normal 5 12 2" xfId="1520" xr:uid="{00000000-0005-0000-0000-00005B0A0000}"/>
    <cellStyle name="Normal 5 12 2 2" xfId="1521" xr:uid="{00000000-0005-0000-0000-00005C0A0000}"/>
    <cellStyle name="Normal 5 12 2 2 2" xfId="1522" xr:uid="{00000000-0005-0000-0000-00005D0A0000}"/>
    <cellStyle name="Normal 5 12 2 2 2 2" xfId="4498" xr:uid="{00000000-0005-0000-0000-00005E0A0000}"/>
    <cellStyle name="Normal 5 12 2 2 3" xfId="4497" xr:uid="{00000000-0005-0000-0000-00005F0A0000}"/>
    <cellStyle name="Normal 5 12 2 3" xfId="1523" xr:uid="{00000000-0005-0000-0000-0000600A0000}"/>
    <cellStyle name="Normal 5 12 2 3 2" xfId="4499" xr:uid="{00000000-0005-0000-0000-0000610A0000}"/>
    <cellStyle name="Normal 5 12 2 4" xfId="1524" xr:uid="{00000000-0005-0000-0000-0000620A0000}"/>
    <cellStyle name="Normal 5 12 2 4 2" xfId="4500" xr:uid="{00000000-0005-0000-0000-0000630A0000}"/>
    <cellStyle name="Normal 5 12 2 5" xfId="3929" xr:uid="{00000000-0005-0000-0000-0000640A0000}"/>
    <cellStyle name="Normal 5 12 3" xfId="1525" xr:uid="{00000000-0005-0000-0000-0000650A0000}"/>
    <cellStyle name="Normal 5 12 3 2" xfId="1526" xr:uid="{00000000-0005-0000-0000-0000660A0000}"/>
    <cellStyle name="Normal 5 12 3 2 2" xfId="4502" xr:uid="{00000000-0005-0000-0000-0000670A0000}"/>
    <cellStyle name="Normal 5 12 3 3" xfId="4501" xr:uid="{00000000-0005-0000-0000-0000680A0000}"/>
    <cellStyle name="Normal 5 12 4" xfId="1527" xr:uid="{00000000-0005-0000-0000-0000690A0000}"/>
    <cellStyle name="Normal 5 12 4 2" xfId="4503" xr:uid="{00000000-0005-0000-0000-00006A0A0000}"/>
    <cellStyle name="Normal 5 12 5" xfId="1528" xr:uid="{00000000-0005-0000-0000-00006B0A0000}"/>
    <cellStyle name="Normal 5 12 5 2" xfId="4504" xr:uid="{00000000-0005-0000-0000-00006C0A0000}"/>
    <cellStyle name="Normal 5 12 6" xfId="3580" xr:uid="{00000000-0005-0000-0000-00006D0A0000}"/>
    <cellStyle name="Normal 5 13" xfId="1529" xr:uid="{00000000-0005-0000-0000-00006E0A0000}"/>
    <cellStyle name="Normal 5 13 2" xfId="1530" xr:uid="{00000000-0005-0000-0000-00006F0A0000}"/>
    <cellStyle name="Normal 5 13 2 2" xfId="1531" xr:uid="{00000000-0005-0000-0000-0000700A0000}"/>
    <cellStyle name="Normal 5 13 2 2 2" xfId="1532" xr:uid="{00000000-0005-0000-0000-0000710A0000}"/>
    <cellStyle name="Normal 5 13 2 2 2 2" xfId="4506" xr:uid="{00000000-0005-0000-0000-0000720A0000}"/>
    <cellStyle name="Normal 5 13 2 2 3" xfId="4505" xr:uid="{00000000-0005-0000-0000-0000730A0000}"/>
    <cellStyle name="Normal 5 13 2 3" xfId="1533" xr:uid="{00000000-0005-0000-0000-0000740A0000}"/>
    <cellStyle name="Normal 5 13 2 3 2" xfId="4507" xr:uid="{00000000-0005-0000-0000-0000750A0000}"/>
    <cellStyle name="Normal 5 13 2 4" xfId="1534" xr:uid="{00000000-0005-0000-0000-0000760A0000}"/>
    <cellStyle name="Normal 5 13 2 4 2" xfId="4508" xr:uid="{00000000-0005-0000-0000-0000770A0000}"/>
    <cellStyle name="Normal 5 13 2 5" xfId="3930" xr:uid="{00000000-0005-0000-0000-0000780A0000}"/>
    <cellStyle name="Normal 5 13 3" xfId="1535" xr:uid="{00000000-0005-0000-0000-0000790A0000}"/>
    <cellStyle name="Normal 5 13 3 2" xfId="1536" xr:uid="{00000000-0005-0000-0000-00007A0A0000}"/>
    <cellStyle name="Normal 5 13 3 2 2" xfId="4510" xr:uid="{00000000-0005-0000-0000-00007B0A0000}"/>
    <cellStyle name="Normal 5 13 3 3" xfId="4509" xr:uid="{00000000-0005-0000-0000-00007C0A0000}"/>
    <cellStyle name="Normal 5 13 4" xfId="1537" xr:uid="{00000000-0005-0000-0000-00007D0A0000}"/>
    <cellStyle name="Normal 5 13 4 2" xfId="4511" xr:uid="{00000000-0005-0000-0000-00007E0A0000}"/>
    <cellStyle name="Normal 5 13 5" xfId="1538" xr:uid="{00000000-0005-0000-0000-00007F0A0000}"/>
    <cellStyle name="Normal 5 13 5 2" xfId="4512" xr:uid="{00000000-0005-0000-0000-0000800A0000}"/>
    <cellStyle name="Normal 5 13 6" xfId="3581" xr:uid="{00000000-0005-0000-0000-0000810A0000}"/>
    <cellStyle name="Normal 5 14" xfId="1539" xr:uid="{00000000-0005-0000-0000-0000820A0000}"/>
    <cellStyle name="Normal 5 14 2" xfId="1540" xr:uid="{00000000-0005-0000-0000-0000830A0000}"/>
    <cellStyle name="Normal 5 14 2 2" xfId="1541" xr:uid="{00000000-0005-0000-0000-0000840A0000}"/>
    <cellStyle name="Normal 5 14 2 2 2" xfId="1542" xr:uid="{00000000-0005-0000-0000-0000850A0000}"/>
    <cellStyle name="Normal 5 14 2 2 2 2" xfId="4514" xr:uid="{00000000-0005-0000-0000-0000860A0000}"/>
    <cellStyle name="Normal 5 14 2 2 3" xfId="4513" xr:uid="{00000000-0005-0000-0000-0000870A0000}"/>
    <cellStyle name="Normal 5 14 2 3" xfId="1543" xr:uid="{00000000-0005-0000-0000-0000880A0000}"/>
    <cellStyle name="Normal 5 14 2 3 2" xfId="4515" xr:uid="{00000000-0005-0000-0000-0000890A0000}"/>
    <cellStyle name="Normal 5 14 2 4" xfId="1544" xr:uid="{00000000-0005-0000-0000-00008A0A0000}"/>
    <cellStyle name="Normal 5 14 2 4 2" xfId="4516" xr:uid="{00000000-0005-0000-0000-00008B0A0000}"/>
    <cellStyle name="Normal 5 14 2 5" xfId="3931" xr:uid="{00000000-0005-0000-0000-00008C0A0000}"/>
    <cellStyle name="Normal 5 14 3" xfId="1545" xr:uid="{00000000-0005-0000-0000-00008D0A0000}"/>
    <cellStyle name="Normal 5 14 3 2" xfId="1546" xr:uid="{00000000-0005-0000-0000-00008E0A0000}"/>
    <cellStyle name="Normal 5 14 3 2 2" xfId="4518" xr:uid="{00000000-0005-0000-0000-00008F0A0000}"/>
    <cellStyle name="Normal 5 14 3 3" xfId="4517" xr:uid="{00000000-0005-0000-0000-0000900A0000}"/>
    <cellStyle name="Normal 5 14 4" xfId="1547" xr:uid="{00000000-0005-0000-0000-0000910A0000}"/>
    <cellStyle name="Normal 5 14 4 2" xfId="4519" xr:uid="{00000000-0005-0000-0000-0000920A0000}"/>
    <cellStyle name="Normal 5 14 5" xfId="1548" xr:uid="{00000000-0005-0000-0000-0000930A0000}"/>
    <cellStyle name="Normal 5 14 5 2" xfId="4520" xr:uid="{00000000-0005-0000-0000-0000940A0000}"/>
    <cellStyle name="Normal 5 14 6" xfId="3582" xr:uid="{00000000-0005-0000-0000-0000950A0000}"/>
    <cellStyle name="Normal 5 15" xfId="1549" xr:uid="{00000000-0005-0000-0000-0000960A0000}"/>
    <cellStyle name="Normal 5 15 2" xfId="1550" xr:uid="{00000000-0005-0000-0000-0000970A0000}"/>
    <cellStyle name="Normal 5 15 2 2" xfId="1551" xr:uid="{00000000-0005-0000-0000-0000980A0000}"/>
    <cellStyle name="Normal 5 15 2 2 2" xfId="1552" xr:uid="{00000000-0005-0000-0000-0000990A0000}"/>
    <cellStyle name="Normal 5 15 2 2 2 2" xfId="4522" xr:uid="{00000000-0005-0000-0000-00009A0A0000}"/>
    <cellStyle name="Normal 5 15 2 2 3" xfId="4521" xr:uid="{00000000-0005-0000-0000-00009B0A0000}"/>
    <cellStyle name="Normal 5 15 2 3" xfId="1553" xr:uid="{00000000-0005-0000-0000-00009C0A0000}"/>
    <cellStyle name="Normal 5 15 2 3 2" xfId="4523" xr:uid="{00000000-0005-0000-0000-00009D0A0000}"/>
    <cellStyle name="Normal 5 15 2 4" xfId="1554" xr:uid="{00000000-0005-0000-0000-00009E0A0000}"/>
    <cellStyle name="Normal 5 15 2 4 2" xfId="4524" xr:uid="{00000000-0005-0000-0000-00009F0A0000}"/>
    <cellStyle name="Normal 5 15 2 5" xfId="3932" xr:uid="{00000000-0005-0000-0000-0000A00A0000}"/>
    <cellStyle name="Normal 5 15 3" xfId="1555" xr:uid="{00000000-0005-0000-0000-0000A10A0000}"/>
    <cellStyle name="Normal 5 15 3 2" xfId="1556" xr:uid="{00000000-0005-0000-0000-0000A20A0000}"/>
    <cellStyle name="Normal 5 15 3 2 2" xfId="4526" xr:uid="{00000000-0005-0000-0000-0000A30A0000}"/>
    <cellStyle name="Normal 5 15 3 3" xfId="4525" xr:uid="{00000000-0005-0000-0000-0000A40A0000}"/>
    <cellStyle name="Normal 5 15 4" xfId="1557" xr:uid="{00000000-0005-0000-0000-0000A50A0000}"/>
    <cellStyle name="Normal 5 15 4 2" xfId="4527" xr:uid="{00000000-0005-0000-0000-0000A60A0000}"/>
    <cellStyle name="Normal 5 15 5" xfId="1558" xr:uid="{00000000-0005-0000-0000-0000A70A0000}"/>
    <cellStyle name="Normal 5 15 5 2" xfId="4528" xr:uid="{00000000-0005-0000-0000-0000A80A0000}"/>
    <cellStyle name="Normal 5 15 6" xfId="3583" xr:uid="{00000000-0005-0000-0000-0000A90A0000}"/>
    <cellStyle name="Normal 5 16" xfId="1559" xr:uid="{00000000-0005-0000-0000-0000AA0A0000}"/>
    <cellStyle name="Normal 5 16 2" xfId="1560" xr:uid="{00000000-0005-0000-0000-0000AB0A0000}"/>
    <cellStyle name="Normal 5 16 2 2" xfId="1561" xr:uid="{00000000-0005-0000-0000-0000AC0A0000}"/>
    <cellStyle name="Normal 5 16 2 2 2" xfId="4530" xr:uid="{00000000-0005-0000-0000-0000AD0A0000}"/>
    <cellStyle name="Normal 5 16 2 3" xfId="4529" xr:uid="{00000000-0005-0000-0000-0000AE0A0000}"/>
    <cellStyle name="Normal 5 16 3" xfId="1562" xr:uid="{00000000-0005-0000-0000-0000AF0A0000}"/>
    <cellStyle name="Normal 5 16 3 2" xfId="4531" xr:uid="{00000000-0005-0000-0000-0000B00A0000}"/>
    <cellStyle name="Normal 5 16 4" xfId="1563" xr:uid="{00000000-0005-0000-0000-0000B10A0000}"/>
    <cellStyle name="Normal 5 16 4 2" xfId="4532" xr:uid="{00000000-0005-0000-0000-0000B20A0000}"/>
    <cellStyle name="Normal 5 16 5" xfId="3820" xr:uid="{00000000-0005-0000-0000-0000B30A0000}"/>
    <cellStyle name="Normal 5 17" xfId="1564" xr:uid="{00000000-0005-0000-0000-0000B40A0000}"/>
    <cellStyle name="Normal 5 17 2" xfId="1565" xr:uid="{00000000-0005-0000-0000-0000B50A0000}"/>
    <cellStyle name="Normal 5 17 2 2" xfId="4534" xr:uid="{00000000-0005-0000-0000-0000B60A0000}"/>
    <cellStyle name="Normal 5 17 3" xfId="4533" xr:uid="{00000000-0005-0000-0000-0000B70A0000}"/>
    <cellStyle name="Normal 5 18" xfId="1566" xr:uid="{00000000-0005-0000-0000-0000B80A0000}"/>
    <cellStyle name="Normal 5 18 2" xfId="4535" xr:uid="{00000000-0005-0000-0000-0000B90A0000}"/>
    <cellStyle name="Normal 5 19" xfId="1567" xr:uid="{00000000-0005-0000-0000-0000BA0A0000}"/>
    <cellStyle name="Normal 5 19 2" xfId="4536" xr:uid="{00000000-0005-0000-0000-0000BB0A0000}"/>
    <cellStyle name="Normal 5 2" xfId="1568" xr:uid="{00000000-0005-0000-0000-0000BC0A0000}"/>
    <cellStyle name="Normal 5 2 10" xfId="3503" xr:uid="{00000000-0005-0000-0000-0000BD0A0000}"/>
    <cellStyle name="Normal 5 2 11" xfId="3584" xr:uid="{00000000-0005-0000-0000-0000BE0A0000}"/>
    <cellStyle name="Normal 5 2 12" xfId="6063" xr:uid="{00000000-0005-0000-0000-0000BF0A0000}"/>
    <cellStyle name="Normal 5 2 13" xfId="6200" xr:uid="{00000000-0005-0000-0000-0000C00A0000}"/>
    <cellStyle name="Normal 5 2 14" xfId="6311" xr:uid="{00000000-0005-0000-0000-0000C10A0000}"/>
    <cellStyle name="Normal 5 2 2" xfId="1569" xr:uid="{00000000-0005-0000-0000-0000C20A0000}"/>
    <cellStyle name="Normal 5 2 2 2" xfId="1570" xr:uid="{00000000-0005-0000-0000-0000C30A0000}"/>
    <cellStyle name="Normal 5 2 2 2 2" xfId="1571" xr:uid="{00000000-0005-0000-0000-0000C40A0000}"/>
    <cellStyle name="Normal 5 2 2 2 2 2" xfId="1572" xr:uid="{00000000-0005-0000-0000-0000C50A0000}"/>
    <cellStyle name="Normal 5 2 2 2 2 2 2" xfId="1573" xr:uid="{00000000-0005-0000-0000-0000C60A0000}"/>
    <cellStyle name="Normal 5 2 2 2 2 2 2 2" xfId="4538" xr:uid="{00000000-0005-0000-0000-0000C70A0000}"/>
    <cellStyle name="Normal 5 2 2 2 2 2 3" xfId="4537" xr:uid="{00000000-0005-0000-0000-0000C80A0000}"/>
    <cellStyle name="Normal 5 2 2 2 2 3" xfId="1574" xr:uid="{00000000-0005-0000-0000-0000C90A0000}"/>
    <cellStyle name="Normal 5 2 2 2 2 3 2" xfId="4539" xr:uid="{00000000-0005-0000-0000-0000CA0A0000}"/>
    <cellStyle name="Normal 5 2 2 2 2 4" xfId="1575" xr:uid="{00000000-0005-0000-0000-0000CB0A0000}"/>
    <cellStyle name="Normal 5 2 2 2 2 4 2" xfId="4540" xr:uid="{00000000-0005-0000-0000-0000CC0A0000}"/>
    <cellStyle name="Normal 5 2 2 2 2 5" xfId="3894" xr:uid="{00000000-0005-0000-0000-0000CD0A0000}"/>
    <cellStyle name="Normal 5 2 2 2 3" xfId="1576" xr:uid="{00000000-0005-0000-0000-0000CE0A0000}"/>
    <cellStyle name="Normal 5 2 2 2 3 2" xfId="1577" xr:uid="{00000000-0005-0000-0000-0000CF0A0000}"/>
    <cellStyle name="Normal 5 2 2 2 3 2 2" xfId="4542" xr:uid="{00000000-0005-0000-0000-0000D00A0000}"/>
    <cellStyle name="Normal 5 2 2 2 3 3" xfId="4541" xr:uid="{00000000-0005-0000-0000-0000D10A0000}"/>
    <cellStyle name="Normal 5 2 2 2 4" xfId="1578" xr:uid="{00000000-0005-0000-0000-0000D20A0000}"/>
    <cellStyle name="Normal 5 2 2 2 4 2" xfId="4543" xr:uid="{00000000-0005-0000-0000-0000D30A0000}"/>
    <cellStyle name="Normal 5 2 2 2 5" xfId="1579" xr:uid="{00000000-0005-0000-0000-0000D40A0000}"/>
    <cellStyle name="Normal 5 2 2 2 5 2" xfId="4544" xr:uid="{00000000-0005-0000-0000-0000D50A0000}"/>
    <cellStyle name="Normal 5 2 2 2 6" xfId="3764" xr:uid="{00000000-0005-0000-0000-0000D60A0000}"/>
    <cellStyle name="Normal 5 2 2 3" xfId="1580" xr:uid="{00000000-0005-0000-0000-0000D70A0000}"/>
    <cellStyle name="Normal 5 2 2 3 2" xfId="1581" xr:uid="{00000000-0005-0000-0000-0000D80A0000}"/>
    <cellStyle name="Normal 5 2 2 3 2 2" xfId="1582" xr:uid="{00000000-0005-0000-0000-0000D90A0000}"/>
    <cellStyle name="Normal 5 2 2 3 2 2 2" xfId="4546" xr:uid="{00000000-0005-0000-0000-0000DA0A0000}"/>
    <cellStyle name="Normal 5 2 2 3 2 3" xfId="4545" xr:uid="{00000000-0005-0000-0000-0000DB0A0000}"/>
    <cellStyle name="Normal 5 2 2 3 3" xfId="1583" xr:uid="{00000000-0005-0000-0000-0000DC0A0000}"/>
    <cellStyle name="Normal 5 2 2 3 3 2" xfId="4547" xr:uid="{00000000-0005-0000-0000-0000DD0A0000}"/>
    <cellStyle name="Normal 5 2 2 3 4" xfId="1584" xr:uid="{00000000-0005-0000-0000-0000DE0A0000}"/>
    <cellStyle name="Normal 5 2 2 3 4 2" xfId="4548" xr:uid="{00000000-0005-0000-0000-0000DF0A0000}"/>
    <cellStyle name="Normal 5 2 2 3 5" xfId="3839" xr:uid="{00000000-0005-0000-0000-0000E00A0000}"/>
    <cellStyle name="Normal 5 2 2 4" xfId="1585" xr:uid="{00000000-0005-0000-0000-0000E10A0000}"/>
    <cellStyle name="Normal 5 2 2 4 2" xfId="1586" xr:uid="{00000000-0005-0000-0000-0000E20A0000}"/>
    <cellStyle name="Normal 5 2 2 4 2 2" xfId="4550" xr:uid="{00000000-0005-0000-0000-0000E30A0000}"/>
    <cellStyle name="Normal 5 2 2 4 3" xfId="4549" xr:uid="{00000000-0005-0000-0000-0000E40A0000}"/>
    <cellStyle name="Normal 5 2 2 5" xfId="1587" xr:uid="{00000000-0005-0000-0000-0000E50A0000}"/>
    <cellStyle name="Normal 5 2 2 5 2" xfId="4551" xr:uid="{00000000-0005-0000-0000-0000E60A0000}"/>
    <cellStyle name="Normal 5 2 2 6" xfId="1588" xr:uid="{00000000-0005-0000-0000-0000E70A0000}"/>
    <cellStyle name="Normal 5 2 2 6 2" xfId="4552" xr:uid="{00000000-0005-0000-0000-0000E80A0000}"/>
    <cellStyle name="Normal 5 2 2 7" xfId="3504" xr:uid="{00000000-0005-0000-0000-0000E90A0000}"/>
    <cellStyle name="Normal 5 2 2 8" xfId="6064" xr:uid="{00000000-0005-0000-0000-0000EA0A0000}"/>
    <cellStyle name="Normal 5 2 2 9" xfId="6201" xr:uid="{00000000-0005-0000-0000-0000EB0A0000}"/>
    <cellStyle name="Normal 5 2 3" xfId="1589" xr:uid="{00000000-0005-0000-0000-0000EC0A0000}"/>
    <cellStyle name="Normal 5 2 3 10" xfId="6202" xr:uid="{00000000-0005-0000-0000-0000ED0A0000}"/>
    <cellStyle name="Normal 5 2 3 2" xfId="1590" xr:uid="{00000000-0005-0000-0000-0000EE0A0000}"/>
    <cellStyle name="Normal 5 2 3 2 10" xfId="6203" xr:uid="{00000000-0005-0000-0000-0000EF0A0000}"/>
    <cellStyle name="Normal 5 2 3 2 2" xfId="1591" xr:uid="{00000000-0005-0000-0000-0000F00A0000}"/>
    <cellStyle name="Normal 5 2 3 2 2 2" xfId="1592" xr:uid="{00000000-0005-0000-0000-0000F10A0000}"/>
    <cellStyle name="Normal 5 2 3 2 2 2 2" xfId="1593" xr:uid="{00000000-0005-0000-0000-0000F20A0000}"/>
    <cellStyle name="Normal 5 2 3 2 2 2 2 2" xfId="1594" xr:uid="{00000000-0005-0000-0000-0000F30A0000}"/>
    <cellStyle name="Normal 5 2 3 2 2 2 2 2 2" xfId="1595" xr:uid="{00000000-0005-0000-0000-0000F40A0000}"/>
    <cellStyle name="Normal 5 2 3 2 2 2 2 2 2 2" xfId="4554" xr:uid="{00000000-0005-0000-0000-0000F50A0000}"/>
    <cellStyle name="Normal 5 2 3 2 2 2 2 2 3" xfId="4553" xr:uid="{00000000-0005-0000-0000-0000F60A0000}"/>
    <cellStyle name="Normal 5 2 3 2 2 2 2 3" xfId="1596" xr:uid="{00000000-0005-0000-0000-0000F70A0000}"/>
    <cellStyle name="Normal 5 2 3 2 2 2 2 3 2" xfId="4555" xr:uid="{00000000-0005-0000-0000-0000F80A0000}"/>
    <cellStyle name="Normal 5 2 3 2 2 2 2 4" xfId="1597" xr:uid="{00000000-0005-0000-0000-0000F90A0000}"/>
    <cellStyle name="Normal 5 2 3 2 2 2 2 4 2" xfId="4556" xr:uid="{00000000-0005-0000-0000-0000FA0A0000}"/>
    <cellStyle name="Normal 5 2 3 2 2 2 2 5" xfId="3906" xr:uid="{00000000-0005-0000-0000-0000FB0A0000}"/>
    <cellStyle name="Normal 5 2 3 2 2 2 3" xfId="1598" xr:uid="{00000000-0005-0000-0000-0000FC0A0000}"/>
    <cellStyle name="Normal 5 2 3 2 2 2 3 2" xfId="1599" xr:uid="{00000000-0005-0000-0000-0000FD0A0000}"/>
    <cellStyle name="Normal 5 2 3 2 2 2 3 2 2" xfId="4558" xr:uid="{00000000-0005-0000-0000-0000FE0A0000}"/>
    <cellStyle name="Normal 5 2 3 2 2 2 3 3" xfId="4557" xr:uid="{00000000-0005-0000-0000-0000FF0A0000}"/>
    <cellStyle name="Normal 5 2 3 2 2 2 4" xfId="1600" xr:uid="{00000000-0005-0000-0000-0000000B0000}"/>
    <cellStyle name="Normal 5 2 3 2 2 2 4 2" xfId="4559" xr:uid="{00000000-0005-0000-0000-0000010B0000}"/>
    <cellStyle name="Normal 5 2 3 2 2 2 5" xfId="1601" xr:uid="{00000000-0005-0000-0000-0000020B0000}"/>
    <cellStyle name="Normal 5 2 3 2 2 2 5 2" xfId="4560" xr:uid="{00000000-0005-0000-0000-0000030B0000}"/>
    <cellStyle name="Normal 5 2 3 2 2 2 6" xfId="3752" xr:uid="{00000000-0005-0000-0000-0000040B0000}"/>
    <cellStyle name="Normal 5 2 3 2 2 3" xfId="1602" xr:uid="{00000000-0005-0000-0000-0000050B0000}"/>
    <cellStyle name="Normal 5 2 3 2 2 3 2" xfId="1603" xr:uid="{00000000-0005-0000-0000-0000060B0000}"/>
    <cellStyle name="Normal 5 2 3 2 2 3 2 2" xfId="1604" xr:uid="{00000000-0005-0000-0000-0000070B0000}"/>
    <cellStyle name="Normal 5 2 3 2 2 3 2 2 2" xfId="4562" xr:uid="{00000000-0005-0000-0000-0000080B0000}"/>
    <cellStyle name="Normal 5 2 3 2 2 3 2 3" xfId="4561" xr:uid="{00000000-0005-0000-0000-0000090B0000}"/>
    <cellStyle name="Normal 5 2 3 2 2 3 3" xfId="1605" xr:uid="{00000000-0005-0000-0000-00000A0B0000}"/>
    <cellStyle name="Normal 5 2 3 2 2 3 3 2" xfId="4563" xr:uid="{00000000-0005-0000-0000-00000B0B0000}"/>
    <cellStyle name="Normal 5 2 3 2 2 3 4" xfId="1606" xr:uid="{00000000-0005-0000-0000-00000C0B0000}"/>
    <cellStyle name="Normal 5 2 3 2 2 3 4 2" xfId="4564" xr:uid="{00000000-0005-0000-0000-00000D0B0000}"/>
    <cellStyle name="Normal 5 2 3 2 2 3 5" xfId="3850" xr:uid="{00000000-0005-0000-0000-00000E0B0000}"/>
    <cellStyle name="Normal 5 2 3 2 2 4" xfId="1607" xr:uid="{00000000-0005-0000-0000-00000F0B0000}"/>
    <cellStyle name="Normal 5 2 3 2 2 4 2" xfId="1608" xr:uid="{00000000-0005-0000-0000-0000100B0000}"/>
    <cellStyle name="Normal 5 2 3 2 2 4 2 2" xfId="4566" xr:uid="{00000000-0005-0000-0000-0000110B0000}"/>
    <cellStyle name="Normal 5 2 3 2 2 4 3" xfId="4565" xr:uid="{00000000-0005-0000-0000-0000120B0000}"/>
    <cellStyle name="Normal 5 2 3 2 2 5" xfId="1609" xr:uid="{00000000-0005-0000-0000-0000130B0000}"/>
    <cellStyle name="Normal 5 2 3 2 2 5 2" xfId="4567" xr:uid="{00000000-0005-0000-0000-0000140B0000}"/>
    <cellStyle name="Normal 5 2 3 2 2 6" xfId="1610" xr:uid="{00000000-0005-0000-0000-0000150B0000}"/>
    <cellStyle name="Normal 5 2 3 2 2 6 2" xfId="4568" xr:uid="{00000000-0005-0000-0000-0000160B0000}"/>
    <cellStyle name="Normal 5 2 3 2 2 7" xfId="3507" xr:uid="{00000000-0005-0000-0000-0000170B0000}"/>
    <cellStyle name="Normal 5 2 3 2 2 8" xfId="6067" xr:uid="{00000000-0005-0000-0000-0000180B0000}"/>
    <cellStyle name="Normal 5 2 3 2 2 9" xfId="6204" xr:uid="{00000000-0005-0000-0000-0000190B0000}"/>
    <cellStyle name="Normal 5 2 3 2 3" xfId="1611" xr:uid="{00000000-0005-0000-0000-00001A0B0000}"/>
    <cellStyle name="Normal 5 2 3 2 3 2" xfId="1612" xr:uid="{00000000-0005-0000-0000-00001B0B0000}"/>
    <cellStyle name="Normal 5 2 3 2 3 2 2" xfId="1613" xr:uid="{00000000-0005-0000-0000-00001C0B0000}"/>
    <cellStyle name="Normal 5 2 3 2 3 2 2 2" xfId="1614" xr:uid="{00000000-0005-0000-0000-00001D0B0000}"/>
    <cellStyle name="Normal 5 2 3 2 3 2 2 2 2" xfId="4570" xr:uid="{00000000-0005-0000-0000-00001E0B0000}"/>
    <cellStyle name="Normal 5 2 3 2 3 2 2 3" xfId="4569" xr:uid="{00000000-0005-0000-0000-00001F0B0000}"/>
    <cellStyle name="Normal 5 2 3 2 3 2 3" xfId="1615" xr:uid="{00000000-0005-0000-0000-0000200B0000}"/>
    <cellStyle name="Normal 5 2 3 2 3 2 3 2" xfId="4571" xr:uid="{00000000-0005-0000-0000-0000210B0000}"/>
    <cellStyle name="Normal 5 2 3 2 3 2 4" xfId="1616" xr:uid="{00000000-0005-0000-0000-0000220B0000}"/>
    <cellStyle name="Normal 5 2 3 2 3 2 4 2" xfId="4572" xr:uid="{00000000-0005-0000-0000-0000230B0000}"/>
    <cellStyle name="Normal 5 2 3 2 3 2 5" xfId="3899" xr:uid="{00000000-0005-0000-0000-0000240B0000}"/>
    <cellStyle name="Normal 5 2 3 2 3 3" xfId="1617" xr:uid="{00000000-0005-0000-0000-0000250B0000}"/>
    <cellStyle name="Normal 5 2 3 2 3 3 2" xfId="1618" xr:uid="{00000000-0005-0000-0000-0000260B0000}"/>
    <cellStyle name="Normal 5 2 3 2 3 3 2 2" xfId="4574" xr:uid="{00000000-0005-0000-0000-0000270B0000}"/>
    <cellStyle name="Normal 5 2 3 2 3 3 3" xfId="4573" xr:uid="{00000000-0005-0000-0000-0000280B0000}"/>
    <cellStyle name="Normal 5 2 3 2 3 4" xfId="1619" xr:uid="{00000000-0005-0000-0000-0000290B0000}"/>
    <cellStyle name="Normal 5 2 3 2 3 4 2" xfId="4575" xr:uid="{00000000-0005-0000-0000-00002A0B0000}"/>
    <cellStyle name="Normal 5 2 3 2 3 5" xfId="1620" xr:uid="{00000000-0005-0000-0000-00002B0B0000}"/>
    <cellStyle name="Normal 5 2 3 2 3 5 2" xfId="4576" xr:uid="{00000000-0005-0000-0000-00002C0B0000}"/>
    <cellStyle name="Normal 5 2 3 2 3 6" xfId="3759" xr:uid="{00000000-0005-0000-0000-00002D0B0000}"/>
    <cellStyle name="Normal 5 2 3 2 4" xfId="1621" xr:uid="{00000000-0005-0000-0000-00002E0B0000}"/>
    <cellStyle name="Normal 5 2 3 2 4 2" xfId="1622" xr:uid="{00000000-0005-0000-0000-00002F0B0000}"/>
    <cellStyle name="Normal 5 2 3 2 4 2 2" xfId="1623" xr:uid="{00000000-0005-0000-0000-0000300B0000}"/>
    <cellStyle name="Normal 5 2 3 2 4 2 2 2" xfId="4578" xr:uid="{00000000-0005-0000-0000-0000310B0000}"/>
    <cellStyle name="Normal 5 2 3 2 4 2 3" xfId="4577" xr:uid="{00000000-0005-0000-0000-0000320B0000}"/>
    <cellStyle name="Normal 5 2 3 2 4 3" xfId="1624" xr:uid="{00000000-0005-0000-0000-0000330B0000}"/>
    <cellStyle name="Normal 5 2 3 2 4 3 2" xfId="4579" xr:uid="{00000000-0005-0000-0000-0000340B0000}"/>
    <cellStyle name="Normal 5 2 3 2 4 4" xfId="1625" xr:uid="{00000000-0005-0000-0000-0000350B0000}"/>
    <cellStyle name="Normal 5 2 3 2 4 4 2" xfId="4580" xr:uid="{00000000-0005-0000-0000-0000360B0000}"/>
    <cellStyle name="Normal 5 2 3 2 4 5" xfId="3844" xr:uid="{00000000-0005-0000-0000-0000370B0000}"/>
    <cellStyle name="Normal 5 2 3 2 5" xfId="1626" xr:uid="{00000000-0005-0000-0000-0000380B0000}"/>
    <cellStyle name="Normal 5 2 3 2 5 2" xfId="1627" xr:uid="{00000000-0005-0000-0000-0000390B0000}"/>
    <cellStyle name="Normal 5 2 3 2 5 2 2" xfId="4582" xr:uid="{00000000-0005-0000-0000-00003A0B0000}"/>
    <cellStyle name="Normal 5 2 3 2 5 3" xfId="4581" xr:uid="{00000000-0005-0000-0000-00003B0B0000}"/>
    <cellStyle name="Normal 5 2 3 2 6" xfId="1628" xr:uid="{00000000-0005-0000-0000-00003C0B0000}"/>
    <cellStyle name="Normal 5 2 3 2 6 2" xfId="4583" xr:uid="{00000000-0005-0000-0000-00003D0B0000}"/>
    <cellStyle name="Normal 5 2 3 2 7" xfId="1629" xr:uid="{00000000-0005-0000-0000-00003E0B0000}"/>
    <cellStyle name="Normal 5 2 3 2 7 2" xfId="4584" xr:uid="{00000000-0005-0000-0000-00003F0B0000}"/>
    <cellStyle name="Normal 5 2 3 2 8" xfId="3506" xr:uid="{00000000-0005-0000-0000-0000400B0000}"/>
    <cellStyle name="Normal 5 2 3 2 9" xfId="6066" xr:uid="{00000000-0005-0000-0000-0000410B0000}"/>
    <cellStyle name="Normal 5 2 3 3" xfId="1630" xr:uid="{00000000-0005-0000-0000-0000420B0000}"/>
    <cellStyle name="Normal 5 2 3 3 2" xfId="1631" xr:uid="{00000000-0005-0000-0000-0000430B0000}"/>
    <cellStyle name="Normal 5 2 3 3 2 2" xfId="1632" xr:uid="{00000000-0005-0000-0000-0000440B0000}"/>
    <cellStyle name="Normal 5 2 3 3 2 2 2" xfId="1633" xr:uid="{00000000-0005-0000-0000-0000450B0000}"/>
    <cellStyle name="Normal 5 2 3 3 2 2 2 2" xfId="4586" xr:uid="{00000000-0005-0000-0000-0000460B0000}"/>
    <cellStyle name="Normal 5 2 3 3 2 2 3" xfId="4585" xr:uid="{00000000-0005-0000-0000-0000470B0000}"/>
    <cellStyle name="Normal 5 2 3 3 2 3" xfId="1634" xr:uid="{00000000-0005-0000-0000-0000480B0000}"/>
    <cellStyle name="Normal 5 2 3 3 2 3 2" xfId="4587" xr:uid="{00000000-0005-0000-0000-0000490B0000}"/>
    <cellStyle name="Normal 5 2 3 3 2 4" xfId="1635" xr:uid="{00000000-0005-0000-0000-00004A0B0000}"/>
    <cellStyle name="Normal 5 2 3 3 2 4 2" xfId="4588" xr:uid="{00000000-0005-0000-0000-00004B0B0000}"/>
    <cellStyle name="Normal 5 2 3 3 2 5" xfId="3898" xr:uid="{00000000-0005-0000-0000-00004C0B0000}"/>
    <cellStyle name="Normal 5 2 3 3 3" xfId="1636" xr:uid="{00000000-0005-0000-0000-00004D0B0000}"/>
    <cellStyle name="Normal 5 2 3 3 3 2" xfId="1637" xr:uid="{00000000-0005-0000-0000-00004E0B0000}"/>
    <cellStyle name="Normal 5 2 3 3 3 2 2" xfId="4590" xr:uid="{00000000-0005-0000-0000-00004F0B0000}"/>
    <cellStyle name="Normal 5 2 3 3 3 3" xfId="4589" xr:uid="{00000000-0005-0000-0000-0000500B0000}"/>
    <cellStyle name="Normal 5 2 3 3 4" xfId="1638" xr:uid="{00000000-0005-0000-0000-0000510B0000}"/>
    <cellStyle name="Normal 5 2 3 3 4 2" xfId="4591" xr:uid="{00000000-0005-0000-0000-0000520B0000}"/>
    <cellStyle name="Normal 5 2 3 3 5" xfId="1639" xr:uid="{00000000-0005-0000-0000-0000530B0000}"/>
    <cellStyle name="Normal 5 2 3 3 5 2" xfId="4592" xr:uid="{00000000-0005-0000-0000-0000540B0000}"/>
    <cellStyle name="Normal 5 2 3 3 6" xfId="3760" xr:uid="{00000000-0005-0000-0000-0000550B0000}"/>
    <cellStyle name="Normal 5 2 3 4" xfId="1640" xr:uid="{00000000-0005-0000-0000-0000560B0000}"/>
    <cellStyle name="Normal 5 2 3 4 2" xfId="1641" xr:uid="{00000000-0005-0000-0000-0000570B0000}"/>
    <cellStyle name="Normal 5 2 3 4 2 2" xfId="1642" xr:uid="{00000000-0005-0000-0000-0000580B0000}"/>
    <cellStyle name="Normal 5 2 3 4 2 2 2" xfId="4594" xr:uid="{00000000-0005-0000-0000-0000590B0000}"/>
    <cellStyle name="Normal 5 2 3 4 2 3" xfId="4593" xr:uid="{00000000-0005-0000-0000-00005A0B0000}"/>
    <cellStyle name="Normal 5 2 3 4 3" xfId="1643" xr:uid="{00000000-0005-0000-0000-00005B0B0000}"/>
    <cellStyle name="Normal 5 2 3 4 3 2" xfId="4595" xr:uid="{00000000-0005-0000-0000-00005C0B0000}"/>
    <cellStyle name="Normal 5 2 3 4 4" xfId="1644" xr:uid="{00000000-0005-0000-0000-00005D0B0000}"/>
    <cellStyle name="Normal 5 2 3 4 4 2" xfId="4596" xr:uid="{00000000-0005-0000-0000-00005E0B0000}"/>
    <cellStyle name="Normal 5 2 3 4 5" xfId="3843" xr:uid="{00000000-0005-0000-0000-00005F0B0000}"/>
    <cellStyle name="Normal 5 2 3 5" xfId="1645" xr:uid="{00000000-0005-0000-0000-0000600B0000}"/>
    <cellStyle name="Normal 5 2 3 5 2" xfId="1646" xr:uid="{00000000-0005-0000-0000-0000610B0000}"/>
    <cellStyle name="Normal 5 2 3 5 2 2" xfId="4598" xr:uid="{00000000-0005-0000-0000-0000620B0000}"/>
    <cellStyle name="Normal 5 2 3 5 3" xfId="4597" xr:uid="{00000000-0005-0000-0000-0000630B0000}"/>
    <cellStyle name="Normal 5 2 3 6" xfId="1647" xr:uid="{00000000-0005-0000-0000-0000640B0000}"/>
    <cellStyle name="Normal 5 2 3 6 2" xfId="4599" xr:uid="{00000000-0005-0000-0000-0000650B0000}"/>
    <cellStyle name="Normal 5 2 3 7" xfId="1648" xr:uid="{00000000-0005-0000-0000-0000660B0000}"/>
    <cellStyle name="Normal 5 2 3 7 2" xfId="4600" xr:uid="{00000000-0005-0000-0000-0000670B0000}"/>
    <cellStyle name="Normal 5 2 3 8" xfId="3505" xr:uid="{00000000-0005-0000-0000-0000680B0000}"/>
    <cellStyle name="Normal 5 2 3 9" xfId="6065" xr:uid="{00000000-0005-0000-0000-0000690B0000}"/>
    <cellStyle name="Normal 5 2 4" xfId="1649" xr:uid="{00000000-0005-0000-0000-00006A0B0000}"/>
    <cellStyle name="Normal 5 2 4 2" xfId="3803" xr:uid="{00000000-0005-0000-0000-00006B0B0000}"/>
    <cellStyle name="Normal 5 2 5" xfId="1650" xr:uid="{00000000-0005-0000-0000-00006C0B0000}"/>
    <cellStyle name="Normal 5 2 5 2" xfId="1651" xr:uid="{00000000-0005-0000-0000-00006D0B0000}"/>
    <cellStyle name="Normal 5 2 5 2 2" xfId="1652" xr:uid="{00000000-0005-0000-0000-00006E0B0000}"/>
    <cellStyle name="Normal 5 2 5 2 2 2" xfId="1653" xr:uid="{00000000-0005-0000-0000-00006F0B0000}"/>
    <cellStyle name="Normal 5 2 5 2 2 2 2" xfId="4602" xr:uid="{00000000-0005-0000-0000-0000700B0000}"/>
    <cellStyle name="Normal 5 2 5 2 2 3" xfId="4601" xr:uid="{00000000-0005-0000-0000-0000710B0000}"/>
    <cellStyle name="Normal 5 2 5 2 3" xfId="1654" xr:uid="{00000000-0005-0000-0000-0000720B0000}"/>
    <cellStyle name="Normal 5 2 5 2 3 2" xfId="4603" xr:uid="{00000000-0005-0000-0000-0000730B0000}"/>
    <cellStyle name="Normal 5 2 5 2 4" xfId="1655" xr:uid="{00000000-0005-0000-0000-0000740B0000}"/>
    <cellStyle name="Normal 5 2 5 2 4 2" xfId="4604" xr:uid="{00000000-0005-0000-0000-0000750B0000}"/>
    <cellStyle name="Normal 5 2 5 2 5" xfId="3882" xr:uid="{00000000-0005-0000-0000-0000760B0000}"/>
    <cellStyle name="Normal 5 2 5 3" xfId="1656" xr:uid="{00000000-0005-0000-0000-0000770B0000}"/>
    <cellStyle name="Normal 5 2 5 3 2" xfId="1657" xr:uid="{00000000-0005-0000-0000-0000780B0000}"/>
    <cellStyle name="Normal 5 2 5 3 2 2" xfId="4606" xr:uid="{00000000-0005-0000-0000-0000790B0000}"/>
    <cellStyle name="Normal 5 2 5 3 3" xfId="4605" xr:uid="{00000000-0005-0000-0000-00007A0B0000}"/>
    <cellStyle name="Normal 5 2 5 4" xfId="1658" xr:uid="{00000000-0005-0000-0000-00007B0B0000}"/>
    <cellStyle name="Normal 5 2 5 4 2" xfId="4607" xr:uid="{00000000-0005-0000-0000-00007C0B0000}"/>
    <cellStyle name="Normal 5 2 5 5" xfId="1659" xr:uid="{00000000-0005-0000-0000-00007D0B0000}"/>
    <cellStyle name="Normal 5 2 5 5 2" xfId="4608" xr:uid="{00000000-0005-0000-0000-00007E0B0000}"/>
    <cellStyle name="Normal 5 2 5 6" xfId="3776" xr:uid="{00000000-0005-0000-0000-00007F0B0000}"/>
    <cellStyle name="Normal 5 2 6" xfId="1660" xr:uid="{00000000-0005-0000-0000-0000800B0000}"/>
    <cellStyle name="Normal 5 2 6 2" xfId="1661" xr:uid="{00000000-0005-0000-0000-0000810B0000}"/>
    <cellStyle name="Normal 5 2 6 2 2" xfId="1662" xr:uid="{00000000-0005-0000-0000-0000820B0000}"/>
    <cellStyle name="Normal 5 2 6 2 2 2" xfId="4610" xr:uid="{00000000-0005-0000-0000-0000830B0000}"/>
    <cellStyle name="Normal 5 2 6 2 3" xfId="4609" xr:uid="{00000000-0005-0000-0000-0000840B0000}"/>
    <cellStyle name="Normal 5 2 6 3" xfId="1663" xr:uid="{00000000-0005-0000-0000-0000850B0000}"/>
    <cellStyle name="Normal 5 2 6 3 2" xfId="4611" xr:uid="{00000000-0005-0000-0000-0000860B0000}"/>
    <cellStyle name="Normal 5 2 6 4" xfId="1664" xr:uid="{00000000-0005-0000-0000-0000870B0000}"/>
    <cellStyle name="Normal 5 2 6 4 2" xfId="4612" xr:uid="{00000000-0005-0000-0000-0000880B0000}"/>
    <cellStyle name="Normal 5 2 6 5" xfId="3826" xr:uid="{00000000-0005-0000-0000-0000890B0000}"/>
    <cellStyle name="Normal 5 2 7" xfId="1665" xr:uid="{00000000-0005-0000-0000-00008A0B0000}"/>
    <cellStyle name="Normal 5 2 7 2" xfId="1666" xr:uid="{00000000-0005-0000-0000-00008B0B0000}"/>
    <cellStyle name="Normal 5 2 7 2 2" xfId="4614" xr:uid="{00000000-0005-0000-0000-00008C0B0000}"/>
    <cellStyle name="Normal 5 2 7 3" xfId="4613" xr:uid="{00000000-0005-0000-0000-00008D0B0000}"/>
    <cellStyle name="Normal 5 2 8" xfId="1667" xr:uid="{00000000-0005-0000-0000-00008E0B0000}"/>
    <cellStyle name="Normal 5 2 8 2" xfId="4615" xr:uid="{00000000-0005-0000-0000-00008F0B0000}"/>
    <cellStyle name="Normal 5 2 9" xfId="1668" xr:uid="{00000000-0005-0000-0000-0000900B0000}"/>
    <cellStyle name="Normal 5 2 9 2" xfId="4616" xr:uid="{00000000-0005-0000-0000-0000910B0000}"/>
    <cellStyle name="Normal 5 20" xfId="3502" xr:uid="{00000000-0005-0000-0000-0000920B0000}"/>
    <cellStyle name="Normal 5 21" xfId="6062" xr:uid="{00000000-0005-0000-0000-0000930B0000}"/>
    <cellStyle name="Normal 5 22" xfId="6199" xr:uid="{00000000-0005-0000-0000-0000940B0000}"/>
    <cellStyle name="Normal 5 23" xfId="1498" xr:uid="{00000000-0005-0000-0000-0000950B0000}"/>
    <cellStyle name="Normal 5 24" xfId="6310" xr:uid="{00000000-0005-0000-0000-0000960B0000}"/>
    <cellStyle name="Normal 5 3" xfId="1669" xr:uid="{00000000-0005-0000-0000-0000970B0000}"/>
    <cellStyle name="Normal 5 3 10" xfId="6068" xr:uid="{00000000-0005-0000-0000-0000980B0000}"/>
    <cellStyle name="Normal 5 3 11" xfId="6205" xr:uid="{00000000-0005-0000-0000-0000990B0000}"/>
    <cellStyle name="Normal 5 3 12" xfId="6312" xr:uid="{00000000-0005-0000-0000-00009A0B0000}"/>
    <cellStyle name="Normal 5 3 2" xfId="1670" xr:uid="{00000000-0005-0000-0000-00009B0B0000}"/>
    <cellStyle name="Normal 5 3 2 2" xfId="1671" xr:uid="{00000000-0005-0000-0000-00009C0B0000}"/>
    <cellStyle name="Normal 5 3 2 2 2" xfId="1672" xr:uid="{00000000-0005-0000-0000-00009D0B0000}"/>
    <cellStyle name="Normal 5 3 2 2 2 2" xfId="1673" xr:uid="{00000000-0005-0000-0000-00009E0B0000}"/>
    <cellStyle name="Normal 5 3 2 2 2 2 2" xfId="4618" xr:uid="{00000000-0005-0000-0000-00009F0B0000}"/>
    <cellStyle name="Normal 5 3 2 2 2 3" xfId="4617" xr:uid="{00000000-0005-0000-0000-0000A00B0000}"/>
    <cellStyle name="Normal 5 3 2 2 3" xfId="1674" xr:uid="{00000000-0005-0000-0000-0000A10B0000}"/>
    <cellStyle name="Normal 5 3 2 2 3 2" xfId="4619" xr:uid="{00000000-0005-0000-0000-0000A20B0000}"/>
    <cellStyle name="Normal 5 3 2 2 4" xfId="1675" xr:uid="{00000000-0005-0000-0000-0000A30B0000}"/>
    <cellStyle name="Normal 5 3 2 2 4 2" xfId="4620" xr:uid="{00000000-0005-0000-0000-0000A40B0000}"/>
    <cellStyle name="Normal 5 3 2 2 5" xfId="3884" xr:uid="{00000000-0005-0000-0000-0000A50B0000}"/>
    <cellStyle name="Normal 5 3 2 3" xfId="1676" xr:uid="{00000000-0005-0000-0000-0000A60B0000}"/>
    <cellStyle name="Normal 5 3 2 3 2" xfId="1677" xr:uid="{00000000-0005-0000-0000-0000A70B0000}"/>
    <cellStyle name="Normal 5 3 2 3 2 2" xfId="4622" xr:uid="{00000000-0005-0000-0000-0000A80B0000}"/>
    <cellStyle name="Normal 5 3 2 3 3" xfId="4621" xr:uid="{00000000-0005-0000-0000-0000A90B0000}"/>
    <cellStyle name="Normal 5 3 2 4" xfId="1678" xr:uid="{00000000-0005-0000-0000-0000AA0B0000}"/>
    <cellStyle name="Normal 5 3 2 4 2" xfId="4623" xr:uid="{00000000-0005-0000-0000-0000AB0B0000}"/>
    <cellStyle name="Normal 5 3 2 5" xfId="1679" xr:uid="{00000000-0005-0000-0000-0000AC0B0000}"/>
    <cellStyle name="Normal 5 3 2 5 2" xfId="4624" xr:uid="{00000000-0005-0000-0000-0000AD0B0000}"/>
    <cellStyle name="Normal 5 3 2 6" xfId="3774" xr:uid="{00000000-0005-0000-0000-0000AE0B0000}"/>
    <cellStyle name="Normal 5 3 3" xfId="1680" xr:uid="{00000000-0005-0000-0000-0000AF0B0000}"/>
    <cellStyle name="Normal 5 3 3 2" xfId="1681" xr:uid="{00000000-0005-0000-0000-0000B00B0000}"/>
    <cellStyle name="Normal 5 3 3 2 2" xfId="1682" xr:uid="{00000000-0005-0000-0000-0000B10B0000}"/>
    <cellStyle name="Normal 5 3 3 2 2 2" xfId="4626" xr:uid="{00000000-0005-0000-0000-0000B20B0000}"/>
    <cellStyle name="Normal 5 3 3 2 3" xfId="4625" xr:uid="{00000000-0005-0000-0000-0000B30B0000}"/>
    <cellStyle name="Normal 5 3 3 3" xfId="1683" xr:uid="{00000000-0005-0000-0000-0000B40B0000}"/>
    <cellStyle name="Normal 5 3 3 3 2" xfId="4627" xr:uid="{00000000-0005-0000-0000-0000B50B0000}"/>
    <cellStyle name="Normal 5 3 3 4" xfId="1684" xr:uid="{00000000-0005-0000-0000-0000B60B0000}"/>
    <cellStyle name="Normal 5 3 3 4 2" xfId="4628" xr:uid="{00000000-0005-0000-0000-0000B70B0000}"/>
    <cellStyle name="Normal 5 3 3 5" xfId="3828" xr:uid="{00000000-0005-0000-0000-0000B80B0000}"/>
    <cellStyle name="Normal 5 3 4" xfId="1685" xr:uid="{00000000-0005-0000-0000-0000B90B0000}"/>
    <cellStyle name="Normal 5 3 4 2" xfId="1686" xr:uid="{00000000-0005-0000-0000-0000BA0B0000}"/>
    <cellStyle name="Normal 5 3 4 2 2" xfId="4630" xr:uid="{00000000-0005-0000-0000-0000BB0B0000}"/>
    <cellStyle name="Normal 5 3 4 3" xfId="4629" xr:uid="{00000000-0005-0000-0000-0000BC0B0000}"/>
    <cellStyle name="Normal 5 3 5" xfId="1687" xr:uid="{00000000-0005-0000-0000-0000BD0B0000}"/>
    <cellStyle name="Normal 5 3 5 2" xfId="4631" xr:uid="{00000000-0005-0000-0000-0000BE0B0000}"/>
    <cellStyle name="Normal 5 3 6" xfId="1688" xr:uid="{00000000-0005-0000-0000-0000BF0B0000}"/>
    <cellStyle name="Normal 5 3 6 2" xfId="4632" xr:uid="{00000000-0005-0000-0000-0000C00B0000}"/>
    <cellStyle name="Normal 5 3 7" xfId="1689" xr:uid="{00000000-0005-0000-0000-0000C10B0000}"/>
    <cellStyle name="Normal 5 3 8" xfId="3508" xr:uid="{00000000-0005-0000-0000-0000C20B0000}"/>
    <cellStyle name="Normal 5 3 9" xfId="3585" xr:uid="{00000000-0005-0000-0000-0000C30B0000}"/>
    <cellStyle name="Normal 5 4" xfId="1690" xr:uid="{00000000-0005-0000-0000-0000C40B0000}"/>
    <cellStyle name="Normal 5 4 2" xfId="1691" xr:uid="{00000000-0005-0000-0000-0000C50B0000}"/>
    <cellStyle name="Normal 5 4 2 2" xfId="1692" xr:uid="{00000000-0005-0000-0000-0000C60B0000}"/>
    <cellStyle name="Normal 5 4 2 2 2" xfId="1693" xr:uid="{00000000-0005-0000-0000-0000C70B0000}"/>
    <cellStyle name="Normal 5 4 2 2 2 2" xfId="1694" xr:uid="{00000000-0005-0000-0000-0000C80B0000}"/>
    <cellStyle name="Normal 5 4 2 2 2 2 2" xfId="4634" xr:uid="{00000000-0005-0000-0000-0000C90B0000}"/>
    <cellStyle name="Normal 5 4 2 2 2 3" xfId="4633" xr:uid="{00000000-0005-0000-0000-0000CA0B0000}"/>
    <cellStyle name="Normal 5 4 2 2 3" xfId="1695" xr:uid="{00000000-0005-0000-0000-0000CB0B0000}"/>
    <cellStyle name="Normal 5 4 2 2 3 2" xfId="4635" xr:uid="{00000000-0005-0000-0000-0000CC0B0000}"/>
    <cellStyle name="Normal 5 4 2 2 4" xfId="1696" xr:uid="{00000000-0005-0000-0000-0000CD0B0000}"/>
    <cellStyle name="Normal 5 4 2 2 4 2" xfId="4636" xr:uid="{00000000-0005-0000-0000-0000CE0B0000}"/>
    <cellStyle name="Normal 5 4 2 2 5" xfId="3933" xr:uid="{00000000-0005-0000-0000-0000CF0B0000}"/>
    <cellStyle name="Normal 5 4 2 3" xfId="1697" xr:uid="{00000000-0005-0000-0000-0000D00B0000}"/>
    <cellStyle name="Normal 5 4 2 3 2" xfId="1698" xr:uid="{00000000-0005-0000-0000-0000D10B0000}"/>
    <cellStyle name="Normal 5 4 2 3 2 2" xfId="4638" xr:uid="{00000000-0005-0000-0000-0000D20B0000}"/>
    <cellStyle name="Normal 5 4 2 3 3" xfId="4637" xr:uid="{00000000-0005-0000-0000-0000D30B0000}"/>
    <cellStyle name="Normal 5 4 2 4" xfId="1699" xr:uid="{00000000-0005-0000-0000-0000D40B0000}"/>
    <cellStyle name="Normal 5 4 2 4 2" xfId="1700" xr:uid="{00000000-0005-0000-0000-0000D50B0000}"/>
    <cellStyle name="Normal 5 4 2 4 2 2" xfId="4640" xr:uid="{00000000-0005-0000-0000-0000D60B0000}"/>
    <cellStyle name="Normal 5 4 2 4 3" xfId="4639" xr:uid="{00000000-0005-0000-0000-0000D70B0000}"/>
    <cellStyle name="Normal 5 4 2 5" xfId="1701" xr:uid="{00000000-0005-0000-0000-0000D80B0000}"/>
    <cellStyle name="Normal 5 4 2 5 2" xfId="4641" xr:uid="{00000000-0005-0000-0000-0000D90B0000}"/>
    <cellStyle name="Normal 5 4 2 6" xfId="1702" xr:uid="{00000000-0005-0000-0000-0000DA0B0000}"/>
    <cellStyle name="Normal 5 4 2 6 2" xfId="4642" xr:uid="{00000000-0005-0000-0000-0000DB0B0000}"/>
    <cellStyle name="Normal 5 4 2 7" xfId="3437" xr:uid="{00000000-0005-0000-0000-0000DC0B0000}"/>
    <cellStyle name="Normal 5 4 3" xfId="3586" xr:uid="{00000000-0005-0000-0000-0000DD0B0000}"/>
    <cellStyle name="Normal 5 4 4" xfId="3802" xr:uid="{00000000-0005-0000-0000-0000DE0B0000}"/>
    <cellStyle name="Normal 5 5" xfId="1703" xr:uid="{00000000-0005-0000-0000-0000DF0B0000}"/>
    <cellStyle name="Normal 5 5 10" xfId="6069" xr:uid="{00000000-0005-0000-0000-0000E00B0000}"/>
    <cellStyle name="Normal 5 5 11" xfId="6206" xr:uid="{00000000-0005-0000-0000-0000E10B0000}"/>
    <cellStyle name="Normal 5 5 2" xfId="1704" xr:uid="{00000000-0005-0000-0000-0000E20B0000}"/>
    <cellStyle name="Normal 5 5 2 2" xfId="1705" xr:uid="{00000000-0005-0000-0000-0000E30B0000}"/>
    <cellStyle name="Normal 5 5 2 2 2" xfId="1706" xr:uid="{00000000-0005-0000-0000-0000E40B0000}"/>
    <cellStyle name="Normal 5 5 2 2 2 2" xfId="1707" xr:uid="{00000000-0005-0000-0000-0000E50B0000}"/>
    <cellStyle name="Normal 5 5 2 2 2 2 2" xfId="1708" xr:uid="{00000000-0005-0000-0000-0000E60B0000}"/>
    <cellStyle name="Normal 5 5 2 2 2 2 2 2" xfId="4644" xr:uid="{00000000-0005-0000-0000-0000E70B0000}"/>
    <cellStyle name="Normal 5 5 2 2 2 2 3" xfId="4643" xr:uid="{00000000-0005-0000-0000-0000E80B0000}"/>
    <cellStyle name="Normal 5 5 2 2 2 3" xfId="1709" xr:uid="{00000000-0005-0000-0000-0000E90B0000}"/>
    <cellStyle name="Normal 5 5 2 2 2 3 2" xfId="4645" xr:uid="{00000000-0005-0000-0000-0000EA0B0000}"/>
    <cellStyle name="Normal 5 5 2 2 2 4" xfId="1710" xr:uid="{00000000-0005-0000-0000-0000EB0B0000}"/>
    <cellStyle name="Normal 5 5 2 2 2 4 2" xfId="4646" xr:uid="{00000000-0005-0000-0000-0000EC0B0000}"/>
    <cellStyle name="Normal 5 5 2 2 2 5" xfId="3888" xr:uid="{00000000-0005-0000-0000-0000ED0B0000}"/>
    <cellStyle name="Normal 5 5 2 2 3" xfId="1711" xr:uid="{00000000-0005-0000-0000-0000EE0B0000}"/>
    <cellStyle name="Normal 5 5 2 2 3 2" xfId="1712" xr:uid="{00000000-0005-0000-0000-0000EF0B0000}"/>
    <cellStyle name="Normal 5 5 2 2 3 2 2" xfId="4648" xr:uid="{00000000-0005-0000-0000-0000F00B0000}"/>
    <cellStyle name="Normal 5 5 2 2 3 3" xfId="4647" xr:uid="{00000000-0005-0000-0000-0000F10B0000}"/>
    <cellStyle name="Normal 5 5 2 2 4" xfId="1713" xr:uid="{00000000-0005-0000-0000-0000F20B0000}"/>
    <cellStyle name="Normal 5 5 2 2 4 2" xfId="4649" xr:uid="{00000000-0005-0000-0000-0000F30B0000}"/>
    <cellStyle name="Normal 5 5 2 2 5" xfId="1714" xr:uid="{00000000-0005-0000-0000-0000F40B0000}"/>
    <cellStyle name="Normal 5 5 2 2 5 2" xfId="4650" xr:uid="{00000000-0005-0000-0000-0000F50B0000}"/>
    <cellStyle name="Normal 5 5 2 2 6" xfId="3770" xr:uid="{00000000-0005-0000-0000-0000F60B0000}"/>
    <cellStyle name="Normal 5 5 2 3" xfId="1715" xr:uid="{00000000-0005-0000-0000-0000F70B0000}"/>
    <cellStyle name="Normal 5 5 2 3 2" xfId="1716" xr:uid="{00000000-0005-0000-0000-0000F80B0000}"/>
    <cellStyle name="Normal 5 5 2 3 2 2" xfId="1717" xr:uid="{00000000-0005-0000-0000-0000F90B0000}"/>
    <cellStyle name="Normal 5 5 2 3 2 2 2" xfId="4652" xr:uid="{00000000-0005-0000-0000-0000FA0B0000}"/>
    <cellStyle name="Normal 5 5 2 3 2 3" xfId="4651" xr:uid="{00000000-0005-0000-0000-0000FB0B0000}"/>
    <cellStyle name="Normal 5 5 2 3 3" xfId="1718" xr:uid="{00000000-0005-0000-0000-0000FC0B0000}"/>
    <cellStyle name="Normal 5 5 2 3 3 2" xfId="4653" xr:uid="{00000000-0005-0000-0000-0000FD0B0000}"/>
    <cellStyle name="Normal 5 5 2 3 4" xfId="1719" xr:uid="{00000000-0005-0000-0000-0000FE0B0000}"/>
    <cellStyle name="Normal 5 5 2 3 4 2" xfId="4654" xr:uid="{00000000-0005-0000-0000-0000FF0B0000}"/>
    <cellStyle name="Normal 5 5 2 3 5" xfId="3833" xr:uid="{00000000-0005-0000-0000-0000000C0000}"/>
    <cellStyle name="Normal 5 5 2 4" xfId="1720" xr:uid="{00000000-0005-0000-0000-0000010C0000}"/>
    <cellStyle name="Normal 5 5 2 4 2" xfId="1721" xr:uid="{00000000-0005-0000-0000-0000020C0000}"/>
    <cellStyle name="Normal 5 5 2 4 2 2" xfId="4656" xr:uid="{00000000-0005-0000-0000-0000030C0000}"/>
    <cellStyle name="Normal 5 5 2 4 3" xfId="4655" xr:uid="{00000000-0005-0000-0000-0000040C0000}"/>
    <cellStyle name="Normal 5 5 2 5" xfId="1722" xr:uid="{00000000-0005-0000-0000-0000050C0000}"/>
    <cellStyle name="Normal 5 5 2 5 2" xfId="4657" xr:uid="{00000000-0005-0000-0000-0000060C0000}"/>
    <cellStyle name="Normal 5 5 2 6" xfId="1723" xr:uid="{00000000-0005-0000-0000-0000070C0000}"/>
    <cellStyle name="Normal 5 5 2 6 2" xfId="4658" xr:uid="{00000000-0005-0000-0000-0000080C0000}"/>
    <cellStyle name="Normal 5 5 2 7" xfId="3510" xr:uid="{00000000-0005-0000-0000-0000090C0000}"/>
    <cellStyle name="Normal 5 5 2 8" xfId="6070" xr:uid="{00000000-0005-0000-0000-00000A0C0000}"/>
    <cellStyle name="Normal 5 5 2 9" xfId="6207" xr:uid="{00000000-0005-0000-0000-00000B0C0000}"/>
    <cellStyle name="Normal 5 5 3" xfId="1724" xr:uid="{00000000-0005-0000-0000-00000C0C0000}"/>
    <cellStyle name="Normal 5 5 3 2" xfId="1725" xr:uid="{00000000-0005-0000-0000-00000D0C0000}"/>
    <cellStyle name="Normal 5 5 3 2 2" xfId="1726" xr:uid="{00000000-0005-0000-0000-00000E0C0000}"/>
    <cellStyle name="Normal 5 5 3 2 2 2" xfId="1727" xr:uid="{00000000-0005-0000-0000-00000F0C0000}"/>
    <cellStyle name="Normal 5 5 3 2 2 2 2" xfId="4660" xr:uid="{00000000-0005-0000-0000-0000100C0000}"/>
    <cellStyle name="Normal 5 5 3 2 2 3" xfId="4659" xr:uid="{00000000-0005-0000-0000-0000110C0000}"/>
    <cellStyle name="Normal 5 5 3 2 3" xfId="1728" xr:uid="{00000000-0005-0000-0000-0000120C0000}"/>
    <cellStyle name="Normal 5 5 3 2 3 2" xfId="4661" xr:uid="{00000000-0005-0000-0000-0000130C0000}"/>
    <cellStyle name="Normal 5 5 3 2 4" xfId="1729" xr:uid="{00000000-0005-0000-0000-0000140C0000}"/>
    <cellStyle name="Normal 5 5 3 2 4 2" xfId="4662" xr:uid="{00000000-0005-0000-0000-0000150C0000}"/>
    <cellStyle name="Normal 5 5 3 2 5" xfId="3876" xr:uid="{00000000-0005-0000-0000-0000160C0000}"/>
    <cellStyle name="Normal 5 5 3 3" xfId="1730" xr:uid="{00000000-0005-0000-0000-0000170C0000}"/>
    <cellStyle name="Normal 5 5 3 3 2" xfId="1731" xr:uid="{00000000-0005-0000-0000-0000180C0000}"/>
    <cellStyle name="Normal 5 5 3 3 2 2" xfId="4664" xr:uid="{00000000-0005-0000-0000-0000190C0000}"/>
    <cellStyle name="Normal 5 5 3 3 3" xfId="4663" xr:uid="{00000000-0005-0000-0000-00001A0C0000}"/>
    <cellStyle name="Normal 5 5 3 4" xfId="1732" xr:uid="{00000000-0005-0000-0000-00001B0C0000}"/>
    <cellStyle name="Normal 5 5 3 4 2" xfId="4665" xr:uid="{00000000-0005-0000-0000-00001C0C0000}"/>
    <cellStyle name="Normal 5 5 3 5" xfId="1733" xr:uid="{00000000-0005-0000-0000-00001D0C0000}"/>
    <cellStyle name="Normal 5 5 3 5 2" xfId="4666" xr:uid="{00000000-0005-0000-0000-00001E0C0000}"/>
    <cellStyle name="Normal 5 5 3 6" xfId="3781" xr:uid="{00000000-0005-0000-0000-00001F0C0000}"/>
    <cellStyle name="Normal 5 5 4" xfId="1734" xr:uid="{00000000-0005-0000-0000-0000200C0000}"/>
    <cellStyle name="Normal 5 5 4 2" xfId="1735" xr:uid="{00000000-0005-0000-0000-0000210C0000}"/>
    <cellStyle name="Normal 5 5 4 2 2" xfId="1736" xr:uid="{00000000-0005-0000-0000-0000220C0000}"/>
    <cellStyle name="Normal 5 5 4 2 2 2" xfId="1737" xr:uid="{00000000-0005-0000-0000-0000230C0000}"/>
    <cellStyle name="Normal 5 5 4 2 2 2 2" xfId="4668" xr:uid="{00000000-0005-0000-0000-0000240C0000}"/>
    <cellStyle name="Normal 5 5 4 2 2 3" xfId="4667" xr:uid="{00000000-0005-0000-0000-0000250C0000}"/>
    <cellStyle name="Normal 5 5 4 2 3" xfId="1738" xr:uid="{00000000-0005-0000-0000-0000260C0000}"/>
    <cellStyle name="Normal 5 5 4 2 3 2" xfId="4669" xr:uid="{00000000-0005-0000-0000-0000270C0000}"/>
    <cellStyle name="Normal 5 5 4 2 4" xfId="1739" xr:uid="{00000000-0005-0000-0000-0000280C0000}"/>
    <cellStyle name="Normal 5 5 4 2 4 2" xfId="4670" xr:uid="{00000000-0005-0000-0000-0000290C0000}"/>
    <cellStyle name="Normal 5 5 4 2 5" xfId="3934" xr:uid="{00000000-0005-0000-0000-00002A0C0000}"/>
    <cellStyle name="Normal 5 5 4 3" xfId="1740" xr:uid="{00000000-0005-0000-0000-00002B0C0000}"/>
    <cellStyle name="Normal 5 5 4 3 2" xfId="1741" xr:uid="{00000000-0005-0000-0000-00002C0C0000}"/>
    <cellStyle name="Normal 5 5 4 3 2 2" xfId="4672" xr:uid="{00000000-0005-0000-0000-00002D0C0000}"/>
    <cellStyle name="Normal 5 5 4 3 3" xfId="4671" xr:uid="{00000000-0005-0000-0000-00002E0C0000}"/>
    <cellStyle name="Normal 5 5 4 4" xfId="1742" xr:uid="{00000000-0005-0000-0000-00002F0C0000}"/>
    <cellStyle name="Normal 5 5 4 4 2" xfId="1743" xr:uid="{00000000-0005-0000-0000-0000300C0000}"/>
    <cellStyle name="Normal 5 5 4 4 2 2" xfId="4674" xr:uid="{00000000-0005-0000-0000-0000310C0000}"/>
    <cellStyle name="Normal 5 5 4 4 3" xfId="4673" xr:uid="{00000000-0005-0000-0000-0000320C0000}"/>
    <cellStyle name="Normal 5 5 4 5" xfId="1744" xr:uid="{00000000-0005-0000-0000-0000330C0000}"/>
    <cellStyle name="Normal 5 5 4 5 2" xfId="4675" xr:uid="{00000000-0005-0000-0000-0000340C0000}"/>
    <cellStyle name="Normal 5 5 4 6" xfId="1745" xr:uid="{00000000-0005-0000-0000-0000350C0000}"/>
    <cellStyle name="Normal 5 5 4 6 2" xfId="4676" xr:uid="{00000000-0005-0000-0000-0000360C0000}"/>
    <cellStyle name="Normal 5 5 4 7" xfId="3438" xr:uid="{00000000-0005-0000-0000-0000370C0000}"/>
    <cellStyle name="Normal 5 5 5" xfId="1746" xr:uid="{00000000-0005-0000-0000-0000380C0000}"/>
    <cellStyle name="Normal 5 5 5 2" xfId="1747" xr:uid="{00000000-0005-0000-0000-0000390C0000}"/>
    <cellStyle name="Normal 5 5 5 2 2" xfId="1748" xr:uid="{00000000-0005-0000-0000-00003A0C0000}"/>
    <cellStyle name="Normal 5 5 5 2 2 2" xfId="4678" xr:uid="{00000000-0005-0000-0000-00003B0C0000}"/>
    <cellStyle name="Normal 5 5 5 2 3" xfId="4677" xr:uid="{00000000-0005-0000-0000-00003C0C0000}"/>
    <cellStyle name="Normal 5 5 5 3" xfId="1749" xr:uid="{00000000-0005-0000-0000-00003D0C0000}"/>
    <cellStyle name="Normal 5 5 5 3 2" xfId="4679" xr:uid="{00000000-0005-0000-0000-00003E0C0000}"/>
    <cellStyle name="Normal 5 5 5 4" xfId="1750" xr:uid="{00000000-0005-0000-0000-00003F0C0000}"/>
    <cellStyle name="Normal 5 5 5 4 2" xfId="4680" xr:uid="{00000000-0005-0000-0000-0000400C0000}"/>
    <cellStyle name="Normal 5 5 5 5" xfId="3822" xr:uid="{00000000-0005-0000-0000-0000410C0000}"/>
    <cellStyle name="Normal 5 5 6" xfId="1751" xr:uid="{00000000-0005-0000-0000-0000420C0000}"/>
    <cellStyle name="Normal 5 5 6 2" xfId="1752" xr:uid="{00000000-0005-0000-0000-0000430C0000}"/>
    <cellStyle name="Normal 5 5 6 2 2" xfId="4682" xr:uid="{00000000-0005-0000-0000-0000440C0000}"/>
    <cellStyle name="Normal 5 5 6 3" xfId="4681" xr:uid="{00000000-0005-0000-0000-0000450C0000}"/>
    <cellStyle name="Normal 5 5 7" xfId="1753" xr:uid="{00000000-0005-0000-0000-0000460C0000}"/>
    <cellStyle name="Normal 5 5 7 2" xfId="4683" xr:uid="{00000000-0005-0000-0000-0000470C0000}"/>
    <cellStyle name="Normal 5 5 8" xfId="1754" xr:uid="{00000000-0005-0000-0000-0000480C0000}"/>
    <cellStyle name="Normal 5 5 8 2" xfId="4684" xr:uid="{00000000-0005-0000-0000-0000490C0000}"/>
    <cellStyle name="Normal 5 5 9" xfId="3509" xr:uid="{00000000-0005-0000-0000-00004A0C0000}"/>
    <cellStyle name="Normal 5 6" xfId="1755" xr:uid="{00000000-0005-0000-0000-00004B0C0000}"/>
    <cellStyle name="Normal 5 6 2" xfId="1756" xr:uid="{00000000-0005-0000-0000-00004C0C0000}"/>
    <cellStyle name="Normal 5 6 2 2" xfId="1757" xr:uid="{00000000-0005-0000-0000-00004D0C0000}"/>
    <cellStyle name="Normal 5 6 2 2 2" xfId="1758" xr:uid="{00000000-0005-0000-0000-00004E0C0000}"/>
    <cellStyle name="Normal 5 6 2 2 2 2" xfId="4686" xr:uid="{00000000-0005-0000-0000-00004F0C0000}"/>
    <cellStyle name="Normal 5 6 2 2 3" xfId="4685" xr:uid="{00000000-0005-0000-0000-0000500C0000}"/>
    <cellStyle name="Normal 5 6 2 3" xfId="1759" xr:uid="{00000000-0005-0000-0000-0000510C0000}"/>
    <cellStyle name="Normal 5 6 2 3 2" xfId="4687" xr:uid="{00000000-0005-0000-0000-0000520C0000}"/>
    <cellStyle name="Normal 5 6 2 4" xfId="1760" xr:uid="{00000000-0005-0000-0000-0000530C0000}"/>
    <cellStyle name="Normal 5 6 2 4 2" xfId="4688" xr:uid="{00000000-0005-0000-0000-0000540C0000}"/>
    <cellStyle name="Normal 5 6 2 5" xfId="3859" xr:uid="{00000000-0005-0000-0000-0000550C0000}"/>
    <cellStyle name="Normal 5 6 3" xfId="1761" xr:uid="{00000000-0005-0000-0000-0000560C0000}"/>
    <cellStyle name="Normal 5 6 3 2" xfId="1762" xr:uid="{00000000-0005-0000-0000-0000570C0000}"/>
    <cellStyle name="Normal 5 6 3 2 2" xfId="4690" xr:uid="{00000000-0005-0000-0000-0000580C0000}"/>
    <cellStyle name="Normal 5 6 3 3" xfId="4689" xr:uid="{00000000-0005-0000-0000-0000590C0000}"/>
    <cellStyle name="Normal 5 6 4" xfId="1763" xr:uid="{00000000-0005-0000-0000-00005A0C0000}"/>
    <cellStyle name="Normal 5 6 4 2" xfId="4691" xr:uid="{00000000-0005-0000-0000-00005B0C0000}"/>
    <cellStyle name="Normal 5 6 5" xfId="1764" xr:uid="{00000000-0005-0000-0000-00005C0C0000}"/>
    <cellStyle name="Normal 5 6 5 2" xfId="4692" xr:uid="{00000000-0005-0000-0000-00005D0C0000}"/>
    <cellStyle name="Normal 5 6 6" xfId="3587" xr:uid="{00000000-0005-0000-0000-00005E0C0000}"/>
    <cellStyle name="Normal 5 7" xfId="1765" xr:uid="{00000000-0005-0000-0000-00005F0C0000}"/>
    <cellStyle name="Normal 5 7 2" xfId="1766" xr:uid="{00000000-0005-0000-0000-0000600C0000}"/>
    <cellStyle name="Normal 5 7 2 2" xfId="1767" xr:uid="{00000000-0005-0000-0000-0000610C0000}"/>
    <cellStyle name="Normal 5 7 2 2 2" xfId="1768" xr:uid="{00000000-0005-0000-0000-0000620C0000}"/>
    <cellStyle name="Normal 5 7 2 2 2 2" xfId="4694" xr:uid="{00000000-0005-0000-0000-0000630C0000}"/>
    <cellStyle name="Normal 5 7 2 2 3" xfId="4693" xr:uid="{00000000-0005-0000-0000-0000640C0000}"/>
    <cellStyle name="Normal 5 7 2 3" xfId="1769" xr:uid="{00000000-0005-0000-0000-0000650C0000}"/>
    <cellStyle name="Normal 5 7 2 3 2" xfId="4695" xr:uid="{00000000-0005-0000-0000-0000660C0000}"/>
    <cellStyle name="Normal 5 7 2 4" xfId="1770" xr:uid="{00000000-0005-0000-0000-0000670C0000}"/>
    <cellStyle name="Normal 5 7 2 4 2" xfId="4696" xr:uid="{00000000-0005-0000-0000-0000680C0000}"/>
    <cellStyle name="Normal 5 7 2 5" xfId="3935" xr:uid="{00000000-0005-0000-0000-0000690C0000}"/>
    <cellStyle name="Normal 5 7 3" xfId="1771" xr:uid="{00000000-0005-0000-0000-00006A0C0000}"/>
    <cellStyle name="Normal 5 7 3 2" xfId="1772" xr:uid="{00000000-0005-0000-0000-00006B0C0000}"/>
    <cellStyle name="Normal 5 7 3 2 2" xfId="4698" xr:uid="{00000000-0005-0000-0000-00006C0C0000}"/>
    <cellStyle name="Normal 5 7 3 3" xfId="4697" xr:uid="{00000000-0005-0000-0000-00006D0C0000}"/>
    <cellStyle name="Normal 5 7 4" xfId="1773" xr:uid="{00000000-0005-0000-0000-00006E0C0000}"/>
    <cellStyle name="Normal 5 7 4 2" xfId="4699" xr:uid="{00000000-0005-0000-0000-00006F0C0000}"/>
    <cellStyle name="Normal 5 7 5" xfId="1774" xr:uid="{00000000-0005-0000-0000-0000700C0000}"/>
    <cellStyle name="Normal 5 7 5 2" xfId="4700" xr:uid="{00000000-0005-0000-0000-0000710C0000}"/>
    <cellStyle name="Normal 5 7 6" xfId="3588" xr:uid="{00000000-0005-0000-0000-0000720C0000}"/>
    <cellStyle name="Normal 5 8" xfId="1775" xr:uid="{00000000-0005-0000-0000-0000730C0000}"/>
    <cellStyle name="Normal 5 8 2" xfId="1776" xr:uid="{00000000-0005-0000-0000-0000740C0000}"/>
    <cellStyle name="Normal 5 8 2 2" xfId="1777" xr:uid="{00000000-0005-0000-0000-0000750C0000}"/>
    <cellStyle name="Normal 5 8 2 2 2" xfId="1778" xr:uid="{00000000-0005-0000-0000-0000760C0000}"/>
    <cellStyle name="Normal 5 8 2 2 2 2" xfId="4702" xr:uid="{00000000-0005-0000-0000-0000770C0000}"/>
    <cellStyle name="Normal 5 8 2 2 3" xfId="4701" xr:uid="{00000000-0005-0000-0000-0000780C0000}"/>
    <cellStyle name="Normal 5 8 2 3" xfId="1779" xr:uid="{00000000-0005-0000-0000-0000790C0000}"/>
    <cellStyle name="Normal 5 8 2 3 2" xfId="4703" xr:uid="{00000000-0005-0000-0000-00007A0C0000}"/>
    <cellStyle name="Normal 5 8 2 4" xfId="1780" xr:uid="{00000000-0005-0000-0000-00007B0C0000}"/>
    <cellStyle name="Normal 5 8 2 4 2" xfId="4704" xr:uid="{00000000-0005-0000-0000-00007C0C0000}"/>
    <cellStyle name="Normal 5 8 2 5" xfId="3936" xr:uid="{00000000-0005-0000-0000-00007D0C0000}"/>
    <cellStyle name="Normal 5 8 3" xfId="1781" xr:uid="{00000000-0005-0000-0000-00007E0C0000}"/>
    <cellStyle name="Normal 5 8 3 2" xfId="1782" xr:uid="{00000000-0005-0000-0000-00007F0C0000}"/>
    <cellStyle name="Normal 5 8 3 2 2" xfId="4706" xr:uid="{00000000-0005-0000-0000-0000800C0000}"/>
    <cellStyle name="Normal 5 8 3 3" xfId="4705" xr:uid="{00000000-0005-0000-0000-0000810C0000}"/>
    <cellStyle name="Normal 5 8 4" xfId="1783" xr:uid="{00000000-0005-0000-0000-0000820C0000}"/>
    <cellStyle name="Normal 5 8 4 2" xfId="4707" xr:uid="{00000000-0005-0000-0000-0000830C0000}"/>
    <cellStyle name="Normal 5 8 5" xfId="1784" xr:uid="{00000000-0005-0000-0000-0000840C0000}"/>
    <cellStyle name="Normal 5 8 5 2" xfId="4708" xr:uid="{00000000-0005-0000-0000-0000850C0000}"/>
    <cellStyle name="Normal 5 8 6" xfId="3589" xr:uid="{00000000-0005-0000-0000-0000860C0000}"/>
    <cellStyle name="Normal 5 9" xfId="1785" xr:uid="{00000000-0005-0000-0000-0000870C0000}"/>
    <cellStyle name="Normal 5 9 2" xfId="1786" xr:uid="{00000000-0005-0000-0000-0000880C0000}"/>
    <cellStyle name="Normal 5 9 2 2" xfId="1787" xr:uid="{00000000-0005-0000-0000-0000890C0000}"/>
    <cellStyle name="Normal 5 9 2 2 2" xfId="1788" xr:uid="{00000000-0005-0000-0000-00008A0C0000}"/>
    <cellStyle name="Normal 5 9 2 2 2 2" xfId="4710" xr:uid="{00000000-0005-0000-0000-00008B0C0000}"/>
    <cellStyle name="Normal 5 9 2 2 3" xfId="4709" xr:uid="{00000000-0005-0000-0000-00008C0C0000}"/>
    <cellStyle name="Normal 5 9 2 3" xfId="1789" xr:uid="{00000000-0005-0000-0000-00008D0C0000}"/>
    <cellStyle name="Normal 5 9 2 3 2" xfId="4711" xr:uid="{00000000-0005-0000-0000-00008E0C0000}"/>
    <cellStyle name="Normal 5 9 2 4" xfId="1790" xr:uid="{00000000-0005-0000-0000-00008F0C0000}"/>
    <cellStyle name="Normal 5 9 2 4 2" xfId="4712" xr:uid="{00000000-0005-0000-0000-0000900C0000}"/>
    <cellStyle name="Normal 5 9 2 5" xfId="3937" xr:uid="{00000000-0005-0000-0000-0000910C0000}"/>
    <cellStyle name="Normal 5 9 3" xfId="1791" xr:uid="{00000000-0005-0000-0000-0000920C0000}"/>
    <cellStyle name="Normal 5 9 3 2" xfId="1792" xr:uid="{00000000-0005-0000-0000-0000930C0000}"/>
    <cellStyle name="Normal 5 9 3 2 2" xfId="4714" xr:uid="{00000000-0005-0000-0000-0000940C0000}"/>
    <cellStyle name="Normal 5 9 3 3" xfId="4713" xr:uid="{00000000-0005-0000-0000-0000950C0000}"/>
    <cellStyle name="Normal 5 9 4" xfId="1793" xr:uid="{00000000-0005-0000-0000-0000960C0000}"/>
    <cellStyle name="Normal 5 9 4 2" xfId="4715" xr:uid="{00000000-0005-0000-0000-0000970C0000}"/>
    <cellStyle name="Normal 5 9 5" xfId="1794" xr:uid="{00000000-0005-0000-0000-0000980C0000}"/>
    <cellStyle name="Normal 5 9 5 2" xfId="4716" xr:uid="{00000000-0005-0000-0000-0000990C0000}"/>
    <cellStyle name="Normal 5 9 6" xfId="3590" xr:uid="{00000000-0005-0000-0000-00009A0C0000}"/>
    <cellStyle name="Normal 50" xfId="6357" xr:uid="{00000000-0005-0000-0000-00009B0C0000}"/>
    <cellStyle name="Normal 51" xfId="6358" xr:uid="{00000000-0005-0000-0000-00009C0C0000}"/>
    <cellStyle name="Normal 52" xfId="6359" xr:uid="{00000000-0005-0000-0000-00009D0C0000}"/>
    <cellStyle name="Normal 53" xfId="6360" xr:uid="{00000000-0005-0000-0000-00009E0C0000}"/>
    <cellStyle name="Normal 54" xfId="6361" xr:uid="{00000000-0005-0000-0000-00009F0C0000}"/>
    <cellStyle name="Normal 55" xfId="6362" xr:uid="{00000000-0005-0000-0000-0000A00C0000}"/>
    <cellStyle name="Normal 56" xfId="6363" xr:uid="{00000000-0005-0000-0000-0000A10C0000}"/>
    <cellStyle name="Normal 57" xfId="6364" xr:uid="{00000000-0005-0000-0000-0000A20C0000}"/>
    <cellStyle name="Normal 58" xfId="6365" xr:uid="{00000000-0005-0000-0000-0000A30C0000}"/>
    <cellStyle name="Normal 59" xfId="6366" xr:uid="{00000000-0005-0000-0000-0000A40C0000}"/>
    <cellStyle name="Normal 6" xfId="56" xr:uid="{00000000-0005-0000-0000-0000A50C0000}"/>
    <cellStyle name="Normal 6 10" xfId="1796" xr:uid="{00000000-0005-0000-0000-0000A60C0000}"/>
    <cellStyle name="Normal 6 10 2" xfId="1797" xr:uid="{00000000-0005-0000-0000-0000A70C0000}"/>
    <cellStyle name="Normal 6 10 2 2" xfId="1798" xr:uid="{00000000-0005-0000-0000-0000A80C0000}"/>
    <cellStyle name="Normal 6 10 2 2 2" xfId="1799" xr:uid="{00000000-0005-0000-0000-0000A90C0000}"/>
    <cellStyle name="Normal 6 10 2 2 2 2" xfId="4718" xr:uid="{00000000-0005-0000-0000-0000AA0C0000}"/>
    <cellStyle name="Normal 6 10 2 2 3" xfId="4717" xr:uid="{00000000-0005-0000-0000-0000AB0C0000}"/>
    <cellStyle name="Normal 6 10 2 3" xfId="1800" xr:uid="{00000000-0005-0000-0000-0000AC0C0000}"/>
    <cellStyle name="Normal 6 10 2 3 2" xfId="4719" xr:uid="{00000000-0005-0000-0000-0000AD0C0000}"/>
    <cellStyle name="Normal 6 10 2 4" xfId="1801" xr:uid="{00000000-0005-0000-0000-0000AE0C0000}"/>
    <cellStyle name="Normal 6 10 2 4 2" xfId="4720" xr:uid="{00000000-0005-0000-0000-0000AF0C0000}"/>
    <cellStyle name="Normal 6 10 2 5" xfId="3938" xr:uid="{00000000-0005-0000-0000-0000B00C0000}"/>
    <cellStyle name="Normal 6 10 3" xfId="1802" xr:uid="{00000000-0005-0000-0000-0000B10C0000}"/>
    <cellStyle name="Normal 6 10 3 2" xfId="1803" xr:uid="{00000000-0005-0000-0000-0000B20C0000}"/>
    <cellStyle name="Normal 6 10 3 2 2" xfId="4722" xr:uid="{00000000-0005-0000-0000-0000B30C0000}"/>
    <cellStyle name="Normal 6 10 3 3" xfId="4721" xr:uid="{00000000-0005-0000-0000-0000B40C0000}"/>
    <cellStyle name="Normal 6 10 4" xfId="1804" xr:uid="{00000000-0005-0000-0000-0000B50C0000}"/>
    <cellStyle name="Normal 6 10 4 2" xfId="4723" xr:uid="{00000000-0005-0000-0000-0000B60C0000}"/>
    <cellStyle name="Normal 6 10 5" xfId="1805" xr:uid="{00000000-0005-0000-0000-0000B70C0000}"/>
    <cellStyle name="Normal 6 10 5 2" xfId="4724" xr:uid="{00000000-0005-0000-0000-0000B80C0000}"/>
    <cellStyle name="Normal 6 10 6" xfId="3592" xr:uid="{00000000-0005-0000-0000-0000B90C0000}"/>
    <cellStyle name="Normal 6 11" xfId="1806" xr:uid="{00000000-0005-0000-0000-0000BA0C0000}"/>
    <cellStyle name="Normal 6 11 2" xfId="1807" xr:uid="{00000000-0005-0000-0000-0000BB0C0000}"/>
    <cellStyle name="Normal 6 11 2 2" xfId="1808" xr:uid="{00000000-0005-0000-0000-0000BC0C0000}"/>
    <cellStyle name="Normal 6 11 2 2 2" xfId="1809" xr:uid="{00000000-0005-0000-0000-0000BD0C0000}"/>
    <cellStyle name="Normal 6 11 2 2 2 2" xfId="4726" xr:uid="{00000000-0005-0000-0000-0000BE0C0000}"/>
    <cellStyle name="Normal 6 11 2 2 3" xfId="4725" xr:uid="{00000000-0005-0000-0000-0000BF0C0000}"/>
    <cellStyle name="Normal 6 11 2 3" xfId="1810" xr:uid="{00000000-0005-0000-0000-0000C00C0000}"/>
    <cellStyle name="Normal 6 11 2 3 2" xfId="4727" xr:uid="{00000000-0005-0000-0000-0000C10C0000}"/>
    <cellStyle name="Normal 6 11 2 4" xfId="1811" xr:uid="{00000000-0005-0000-0000-0000C20C0000}"/>
    <cellStyle name="Normal 6 11 2 4 2" xfId="4728" xr:uid="{00000000-0005-0000-0000-0000C30C0000}"/>
    <cellStyle name="Normal 6 11 2 5" xfId="3939" xr:uid="{00000000-0005-0000-0000-0000C40C0000}"/>
    <cellStyle name="Normal 6 11 3" xfId="1812" xr:uid="{00000000-0005-0000-0000-0000C50C0000}"/>
    <cellStyle name="Normal 6 11 3 2" xfId="1813" xr:uid="{00000000-0005-0000-0000-0000C60C0000}"/>
    <cellStyle name="Normal 6 11 3 2 2" xfId="4730" xr:uid="{00000000-0005-0000-0000-0000C70C0000}"/>
    <cellStyle name="Normal 6 11 3 3" xfId="4729" xr:uid="{00000000-0005-0000-0000-0000C80C0000}"/>
    <cellStyle name="Normal 6 11 4" xfId="1814" xr:uid="{00000000-0005-0000-0000-0000C90C0000}"/>
    <cellStyle name="Normal 6 11 4 2" xfId="4731" xr:uid="{00000000-0005-0000-0000-0000CA0C0000}"/>
    <cellStyle name="Normal 6 11 5" xfId="1815" xr:uid="{00000000-0005-0000-0000-0000CB0C0000}"/>
    <cellStyle name="Normal 6 11 5 2" xfId="4732" xr:uid="{00000000-0005-0000-0000-0000CC0C0000}"/>
    <cellStyle name="Normal 6 11 6" xfId="3593" xr:uid="{00000000-0005-0000-0000-0000CD0C0000}"/>
    <cellStyle name="Normal 6 12" xfId="1816" xr:uid="{00000000-0005-0000-0000-0000CE0C0000}"/>
    <cellStyle name="Normal 6 12 2" xfId="1817" xr:uid="{00000000-0005-0000-0000-0000CF0C0000}"/>
    <cellStyle name="Normal 6 12 2 2" xfId="1818" xr:uid="{00000000-0005-0000-0000-0000D00C0000}"/>
    <cellStyle name="Normal 6 12 2 2 2" xfId="1819" xr:uid="{00000000-0005-0000-0000-0000D10C0000}"/>
    <cellStyle name="Normal 6 12 2 2 2 2" xfId="4734" xr:uid="{00000000-0005-0000-0000-0000D20C0000}"/>
    <cellStyle name="Normal 6 12 2 2 3" xfId="4733" xr:uid="{00000000-0005-0000-0000-0000D30C0000}"/>
    <cellStyle name="Normal 6 12 2 3" xfId="1820" xr:uid="{00000000-0005-0000-0000-0000D40C0000}"/>
    <cellStyle name="Normal 6 12 2 3 2" xfId="4735" xr:uid="{00000000-0005-0000-0000-0000D50C0000}"/>
    <cellStyle name="Normal 6 12 2 4" xfId="1821" xr:uid="{00000000-0005-0000-0000-0000D60C0000}"/>
    <cellStyle name="Normal 6 12 2 4 2" xfId="4736" xr:uid="{00000000-0005-0000-0000-0000D70C0000}"/>
    <cellStyle name="Normal 6 12 2 5" xfId="3940" xr:uid="{00000000-0005-0000-0000-0000D80C0000}"/>
    <cellStyle name="Normal 6 12 3" xfId="1822" xr:uid="{00000000-0005-0000-0000-0000D90C0000}"/>
    <cellStyle name="Normal 6 12 3 2" xfId="1823" xr:uid="{00000000-0005-0000-0000-0000DA0C0000}"/>
    <cellStyle name="Normal 6 12 3 2 2" xfId="4738" xr:uid="{00000000-0005-0000-0000-0000DB0C0000}"/>
    <cellStyle name="Normal 6 12 3 3" xfId="4737" xr:uid="{00000000-0005-0000-0000-0000DC0C0000}"/>
    <cellStyle name="Normal 6 12 4" xfId="1824" xr:uid="{00000000-0005-0000-0000-0000DD0C0000}"/>
    <cellStyle name="Normal 6 12 4 2" xfId="4739" xr:uid="{00000000-0005-0000-0000-0000DE0C0000}"/>
    <cellStyle name="Normal 6 12 5" xfId="1825" xr:uid="{00000000-0005-0000-0000-0000DF0C0000}"/>
    <cellStyle name="Normal 6 12 5 2" xfId="4740" xr:uid="{00000000-0005-0000-0000-0000E00C0000}"/>
    <cellStyle name="Normal 6 12 6" xfId="3594" xr:uid="{00000000-0005-0000-0000-0000E10C0000}"/>
    <cellStyle name="Normal 6 13" xfId="1826" xr:uid="{00000000-0005-0000-0000-0000E20C0000}"/>
    <cellStyle name="Normal 6 13 2" xfId="1827" xr:uid="{00000000-0005-0000-0000-0000E30C0000}"/>
    <cellStyle name="Normal 6 13 2 2" xfId="1828" xr:uid="{00000000-0005-0000-0000-0000E40C0000}"/>
    <cellStyle name="Normal 6 13 2 2 2" xfId="1829" xr:uid="{00000000-0005-0000-0000-0000E50C0000}"/>
    <cellStyle name="Normal 6 13 2 2 2 2" xfId="4742" xr:uid="{00000000-0005-0000-0000-0000E60C0000}"/>
    <cellStyle name="Normal 6 13 2 2 3" xfId="4741" xr:uid="{00000000-0005-0000-0000-0000E70C0000}"/>
    <cellStyle name="Normal 6 13 2 3" xfId="1830" xr:uid="{00000000-0005-0000-0000-0000E80C0000}"/>
    <cellStyle name="Normal 6 13 2 3 2" xfId="4743" xr:uid="{00000000-0005-0000-0000-0000E90C0000}"/>
    <cellStyle name="Normal 6 13 2 4" xfId="1831" xr:uid="{00000000-0005-0000-0000-0000EA0C0000}"/>
    <cellStyle name="Normal 6 13 2 4 2" xfId="4744" xr:uid="{00000000-0005-0000-0000-0000EB0C0000}"/>
    <cellStyle name="Normal 6 13 2 5" xfId="3941" xr:uid="{00000000-0005-0000-0000-0000EC0C0000}"/>
    <cellStyle name="Normal 6 13 3" xfId="1832" xr:uid="{00000000-0005-0000-0000-0000ED0C0000}"/>
    <cellStyle name="Normal 6 13 3 2" xfId="1833" xr:uid="{00000000-0005-0000-0000-0000EE0C0000}"/>
    <cellStyle name="Normal 6 13 3 2 2" xfId="4746" xr:uid="{00000000-0005-0000-0000-0000EF0C0000}"/>
    <cellStyle name="Normal 6 13 3 3" xfId="4745" xr:uid="{00000000-0005-0000-0000-0000F00C0000}"/>
    <cellStyle name="Normal 6 13 4" xfId="1834" xr:uid="{00000000-0005-0000-0000-0000F10C0000}"/>
    <cellStyle name="Normal 6 13 4 2" xfId="4747" xr:uid="{00000000-0005-0000-0000-0000F20C0000}"/>
    <cellStyle name="Normal 6 13 5" xfId="1835" xr:uid="{00000000-0005-0000-0000-0000F30C0000}"/>
    <cellStyle name="Normal 6 13 5 2" xfId="4748" xr:uid="{00000000-0005-0000-0000-0000F40C0000}"/>
    <cellStyle name="Normal 6 13 6" xfId="3595" xr:uid="{00000000-0005-0000-0000-0000F50C0000}"/>
    <cellStyle name="Normal 6 14" xfId="1836" xr:uid="{00000000-0005-0000-0000-0000F60C0000}"/>
    <cellStyle name="Normal 6 14 2" xfId="1837" xr:uid="{00000000-0005-0000-0000-0000F70C0000}"/>
    <cellStyle name="Normal 6 14 2 2" xfId="1838" xr:uid="{00000000-0005-0000-0000-0000F80C0000}"/>
    <cellStyle name="Normal 6 14 2 2 2" xfId="1839" xr:uid="{00000000-0005-0000-0000-0000F90C0000}"/>
    <cellStyle name="Normal 6 14 2 2 2 2" xfId="4750" xr:uid="{00000000-0005-0000-0000-0000FA0C0000}"/>
    <cellStyle name="Normal 6 14 2 2 3" xfId="4749" xr:uid="{00000000-0005-0000-0000-0000FB0C0000}"/>
    <cellStyle name="Normal 6 14 2 3" xfId="1840" xr:uid="{00000000-0005-0000-0000-0000FC0C0000}"/>
    <cellStyle name="Normal 6 14 2 3 2" xfId="4751" xr:uid="{00000000-0005-0000-0000-0000FD0C0000}"/>
    <cellStyle name="Normal 6 14 2 4" xfId="1841" xr:uid="{00000000-0005-0000-0000-0000FE0C0000}"/>
    <cellStyle name="Normal 6 14 2 4 2" xfId="4752" xr:uid="{00000000-0005-0000-0000-0000FF0C0000}"/>
    <cellStyle name="Normal 6 14 2 5" xfId="3942" xr:uid="{00000000-0005-0000-0000-0000000D0000}"/>
    <cellStyle name="Normal 6 14 3" xfId="1842" xr:uid="{00000000-0005-0000-0000-0000010D0000}"/>
    <cellStyle name="Normal 6 14 3 2" xfId="1843" xr:uid="{00000000-0005-0000-0000-0000020D0000}"/>
    <cellStyle name="Normal 6 14 3 2 2" xfId="4754" xr:uid="{00000000-0005-0000-0000-0000030D0000}"/>
    <cellStyle name="Normal 6 14 3 3" xfId="4753" xr:uid="{00000000-0005-0000-0000-0000040D0000}"/>
    <cellStyle name="Normal 6 14 4" xfId="1844" xr:uid="{00000000-0005-0000-0000-0000050D0000}"/>
    <cellStyle name="Normal 6 14 4 2" xfId="4755" xr:uid="{00000000-0005-0000-0000-0000060D0000}"/>
    <cellStyle name="Normal 6 14 5" xfId="1845" xr:uid="{00000000-0005-0000-0000-0000070D0000}"/>
    <cellStyle name="Normal 6 14 5 2" xfId="4756" xr:uid="{00000000-0005-0000-0000-0000080D0000}"/>
    <cellStyle name="Normal 6 14 6" xfId="3596" xr:uid="{00000000-0005-0000-0000-0000090D0000}"/>
    <cellStyle name="Normal 6 15" xfId="1846" xr:uid="{00000000-0005-0000-0000-00000A0D0000}"/>
    <cellStyle name="Normal 6 15 2" xfId="1847" xr:uid="{00000000-0005-0000-0000-00000B0D0000}"/>
    <cellStyle name="Normal 6 15 2 2" xfId="1848" xr:uid="{00000000-0005-0000-0000-00000C0D0000}"/>
    <cellStyle name="Normal 6 15 2 2 2" xfId="1849" xr:uid="{00000000-0005-0000-0000-00000D0D0000}"/>
    <cellStyle name="Normal 6 15 2 2 2 2" xfId="4758" xr:uid="{00000000-0005-0000-0000-00000E0D0000}"/>
    <cellStyle name="Normal 6 15 2 2 3" xfId="4757" xr:uid="{00000000-0005-0000-0000-00000F0D0000}"/>
    <cellStyle name="Normal 6 15 2 3" xfId="1850" xr:uid="{00000000-0005-0000-0000-0000100D0000}"/>
    <cellStyle name="Normal 6 15 2 3 2" xfId="4759" xr:uid="{00000000-0005-0000-0000-0000110D0000}"/>
    <cellStyle name="Normal 6 15 2 4" xfId="1851" xr:uid="{00000000-0005-0000-0000-0000120D0000}"/>
    <cellStyle name="Normal 6 15 2 4 2" xfId="4760" xr:uid="{00000000-0005-0000-0000-0000130D0000}"/>
    <cellStyle name="Normal 6 15 2 5" xfId="3943" xr:uid="{00000000-0005-0000-0000-0000140D0000}"/>
    <cellStyle name="Normal 6 15 3" xfId="1852" xr:uid="{00000000-0005-0000-0000-0000150D0000}"/>
    <cellStyle name="Normal 6 15 3 2" xfId="1853" xr:uid="{00000000-0005-0000-0000-0000160D0000}"/>
    <cellStyle name="Normal 6 15 3 2 2" xfId="4762" xr:uid="{00000000-0005-0000-0000-0000170D0000}"/>
    <cellStyle name="Normal 6 15 3 3" xfId="4761" xr:uid="{00000000-0005-0000-0000-0000180D0000}"/>
    <cellStyle name="Normal 6 15 4" xfId="1854" xr:uid="{00000000-0005-0000-0000-0000190D0000}"/>
    <cellStyle name="Normal 6 15 4 2" xfId="4763" xr:uid="{00000000-0005-0000-0000-00001A0D0000}"/>
    <cellStyle name="Normal 6 15 5" xfId="1855" xr:uid="{00000000-0005-0000-0000-00001B0D0000}"/>
    <cellStyle name="Normal 6 15 5 2" xfId="4764" xr:uid="{00000000-0005-0000-0000-00001C0D0000}"/>
    <cellStyle name="Normal 6 15 6" xfId="3597" xr:uid="{00000000-0005-0000-0000-00001D0D0000}"/>
    <cellStyle name="Normal 6 16" xfId="1856" xr:uid="{00000000-0005-0000-0000-00001E0D0000}"/>
    <cellStyle name="Normal 6 16 2" xfId="1857" xr:uid="{00000000-0005-0000-0000-00001F0D0000}"/>
    <cellStyle name="Normal 6 16 2 2" xfId="1858" xr:uid="{00000000-0005-0000-0000-0000200D0000}"/>
    <cellStyle name="Normal 6 16 2 2 2" xfId="4766" xr:uid="{00000000-0005-0000-0000-0000210D0000}"/>
    <cellStyle name="Normal 6 16 2 3" xfId="4765" xr:uid="{00000000-0005-0000-0000-0000220D0000}"/>
    <cellStyle name="Normal 6 16 3" xfId="1859" xr:uid="{00000000-0005-0000-0000-0000230D0000}"/>
    <cellStyle name="Normal 6 16 3 2" xfId="4767" xr:uid="{00000000-0005-0000-0000-0000240D0000}"/>
    <cellStyle name="Normal 6 16 4" xfId="1860" xr:uid="{00000000-0005-0000-0000-0000250D0000}"/>
    <cellStyle name="Normal 6 16 4 2" xfId="4768" xr:uid="{00000000-0005-0000-0000-0000260D0000}"/>
    <cellStyle name="Normal 6 16 5" xfId="3823" xr:uid="{00000000-0005-0000-0000-0000270D0000}"/>
    <cellStyle name="Normal 6 17" xfId="1861" xr:uid="{00000000-0005-0000-0000-0000280D0000}"/>
    <cellStyle name="Normal 6 17 2" xfId="1862" xr:uid="{00000000-0005-0000-0000-0000290D0000}"/>
    <cellStyle name="Normal 6 17 2 2" xfId="4770" xr:uid="{00000000-0005-0000-0000-00002A0D0000}"/>
    <cellStyle name="Normal 6 17 3" xfId="4769" xr:uid="{00000000-0005-0000-0000-00002B0D0000}"/>
    <cellStyle name="Normal 6 18" xfId="1863" xr:uid="{00000000-0005-0000-0000-00002C0D0000}"/>
    <cellStyle name="Normal 6 18 2" xfId="4771" xr:uid="{00000000-0005-0000-0000-00002D0D0000}"/>
    <cellStyle name="Normal 6 19" xfId="1864" xr:uid="{00000000-0005-0000-0000-00002E0D0000}"/>
    <cellStyle name="Normal 6 19 2" xfId="4772" xr:uid="{00000000-0005-0000-0000-00002F0D0000}"/>
    <cellStyle name="Normal 6 2" xfId="1865" xr:uid="{00000000-0005-0000-0000-0000300D0000}"/>
    <cellStyle name="Normal 6 2 10" xfId="6314" xr:uid="{00000000-0005-0000-0000-0000310D0000}"/>
    <cellStyle name="Normal 6 2 2" xfId="1866" xr:uid="{00000000-0005-0000-0000-0000320D0000}"/>
    <cellStyle name="Normal 6 2 2 2" xfId="1867" xr:uid="{00000000-0005-0000-0000-0000330D0000}"/>
    <cellStyle name="Normal 6 2 2 2 2" xfId="1868" xr:uid="{00000000-0005-0000-0000-0000340D0000}"/>
    <cellStyle name="Normal 6 2 2 2 2 2" xfId="1869" xr:uid="{00000000-0005-0000-0000-0000350D0000}"/>
    <cellStyle name="Normal 6 2 2 2 2 2 2" xfId="4774" xr:uid="{00000000-0005-0000-0000-0000360D0000}"/>
    <cellStyle name="Normal 6 2 2 2 2 3" xfId="4773" xr:uid="{00000000-0005-0000-0000-0000370D0000}"/>
    <cellStyle name="Normal 6 2 2 2 3" xfId="1870" xr:uid="{00000000-0005-0000-0000-0000380D0000}"/>
    <cellStyle name="Normal 6 2 2 2 3 2" xfId="4775" xr:uid="{00000000-0005-0000-0000-0000390D0000}"/>
    <cellStyle name="Normal 6 2 2 2 4" xfId="1871" xr:uid="{00000000-0005-0000-0000-00003A0D0000}"/>
    <cellStyle name="Normal 6 2 2 2 4 2" xfId="4776" xr:uid="{00000000-0005-0000-0000-00003B0D0000}"/>
    <cellStyle name="Normal 6 2 2 2 5" xfId="3889" xr:uid="{00000000-0005-0000-0000-00003C0D0000}"/>
    <cellStyle name="Normal 6 2 2 3" xfId="1872" xr:uid="{00000000-0005-0000-0000-00003D0D0000}"/>
    <cellStyle name="Normal 6 2 2 3 2" xfId="1873" xr:uid="{00000000-0005-0000-0000-00003E0D0000}"/>
    <cellStyle name="Normal 6 2 2 3 2 2" xfId="4778" xr:uid="{00000000-0005-0000-0000-00003F0D0000}"/>
    <cellStyle name="Normal 6 2 2 3 3" xfId="4777" xr:uid="{00000000-0005-0000-0000-0000400D0000}"/>
    <cellStyle name="Normal 6 2 2 4" xfId="1874" xr:uid="{00000000-0005-0000-0000-0000410D0000}"/>
    <cellStyle name="Normal 6 2 2 4 2" xfId="4779" xr:uid="{00000000-0005-0000-0000-0000420D0000}"/>
    <cellStyle name="Normal 6 2 2 5" xfId="1875" xr:uid="{00000000-0005-0000-0000-0000430D0000}"/>
    <cellStyle name="Normal 6 2 2 5 2" xfId="4780" xr:uid="{00000000-0005-0000-0000-0000440D0000}"/>
    <cellStyle name="Normal 6 2 2 6" xfId="3769" xr:uid="{00000000-0005-0000-0000-0000450D0000}"/>
    <cellStyle name="Normal 6 2 3" xfId="1876" xr:uid="{00000000-0005-0000-0000-0000460D0000}"/>
    <cellStyle name="Normal 6 2 3 2" xfId="1877" xr:uid="{00000000-0005-0000-0000-0000470D0000}"/>
    <cellStyle name="Normal 6 2 3 2 2" xfId="1878" xr:uid="{00000000-0005-0000-0000-0000480D0000}"/>
    <cellStyle name="Normal 6 2 3 2 2 2" xfId="4782" xr:uid="{00000000-0005-0000-0000-0000490D0000}"/>
    <cellStyle name="Normal 6 2 3 2 3" xfId="4781" xr:uid="{00000000-0005-0000-0000-00004A0D0000}"/>
    <cellStyle name="Normal 6 2 3 3" xfId="1879" xr:uid="{00000000-0005-0000-0000-00004B0D0000}"/>
    <cellStyle name="Normal 6 2 3 3 2" xfId="4783" xr:uid="{00000000-0005-0000-0000-00004C0D0000}"/>
    <cellStyle name="Normal 6 2 3 4" xfId="1880" xr:uid="{00000000-0005-0000-0000-00004D0D0000}"/>
    <cellStyle name="Normal 6 2 3 4 2" xfId="4784" xr:uid="{00000000-0005-0000-0000-00004E0D0000}"/>
    <cellStyle name="Normal 6 2 3 5" xfId="3834" xr:uid="{00000000-0005-0000-0000-00004F0D0000}"/>
    <cellStyle name="Normal 6 2 4" xfId="1881" xr:uid="{00000000-0005-0000-0000-0000500D0000}"/>
    <cellStyle name="Normal 6 2 4 2" xfId="1882" xr:uid="{00000000-0005-0000-0000-0000510D0000}"/>
    <cellStyle name="Normal 6 2 4 2 2" xfId="4786" xr:uid="{00000000-0005-0000-0000-0000520D0000}"/>
    <cellStyle name="Normal 6 2 4 3" xfId="4785" xr:uid="{00000000-0005-0000-0000-0000530D0000}"/>
    <cellStyle name="Normal 6 2 5" xfId="1883" xr:uid="{00000000-0005-0000-0000-0000540D0000}"/>
    <cellStyle name="Normal 6 2 5 2" xfId="4787" xr:uid="{00000000-0005-0000-0000-0000550D0000}"/>
    <cellStyle name="Normal 6 2 6" xfId="1884" xr:uid="{00000000-0005-0000-0000-0000560D0000}"/>
    <cellStyle name="Normal 6 2 6 2" xfId="4788" xr:uid="{00000000-0005-0000-0000-0000570D0000}"/>
    <cellStyle name="Normal 6 2 7" xfId="3512" xr:uid="{00000000-0005-0000-0000-0000580D0000}"/>
    <cellStyle name="Normal 6 2 8" xfId="6072" xr:uid="{00000000-0005-0000-0000-0000590D0000}"/>
    <cellStyle name="Normal 6 2 9" xfId="6209" xr:uid="{00000000-0005-0000-0000-00005A0D0000}"/>
    <cellStyle name="Normal 6 20" xfId="1885" xr:uid="{00000000-0005-0000-0000-00005B0D0000}"/>
    <cellStyle name="Normal 6 21" xfId="3511" xr:uid="{00000000-0005-0000-0000-00005C0D0000}"/>
    <cellStyle name="Normal 6 22" xfId="3591" xr:uid="{00000000-0005-0000-0000-00005D0D0000}"/>
    <cellStyle name="Normal 6 23" xfId="6071" xr:uid="{00000000-0005-0000-0000-00005E0D0000}"/>
    <cellStyle name="Normal 6 24" xfId="6208" xr:uid="{00000000-0005-0000-0000-00005F0D0000}"/>
    <cellStyle name="Normal 6 25" xfId="1795" xr:uid="{00000000-0005-0000-0000-0000600D0000}"/>
    <cellStyle name="Normal 6 26" xfId="6313" xr:uid="{00000000-0005-0000-0000-0000610D0000}"/>
    <cellStyle name="Normal 6 27" xfId="6343" xr:uid="{00000000-0005-0000-0000-0000620D0000}"/>
    <cellStyle name="Normal 6 3" xfId="1886" xr:uid="{00000000-0005-0000-0000-0000630D0000}"/>
    <cellStyle name="Normal 6 3 2" xfId="1887" xr:uid="{00000000-0005-0000-0000-0000640D0000}"/>
    <cellStyle name="Normal 6 3 2 2" xfId="1888" xr:uid="{00000000-0005-0000-0000-0000650D0000}"/>
    <cellStyle name="Normal 6 3 2 2 2" xfId="1889" xr:uid="{00000000-0005-0000-0000-0000660D0000}"/>
    <cellStyle name="Normal 6 3 2 2 2 2" xfId="1890" xr:uid="{00000000-0005-0000-0000-0000670D0000}"/>
    <cellStyle name="Normal 6 3 2 2 2 2 2" xfId="4790" xr:uid="{00000000-0005-0000-0000-0000680D0000}"/>
    <cellStyle name="Normal 6 3 2 2 2 3" xfId="4789" xr:uid="{00000000-0005-0000-0000-0000690D0000}"/>
    <cellStyle name="Normal 6 3 2 2 3" xfId="1891" xr:uid="{00000000-0005-0000-0000-00006A0D0000}"/>
    <cellStyle name="Normal 6 3 2 2 3 2" xfId="4791" xr:uid="{00000000-0005-0000-0000-00006B0D0000}"/>
    <cellStyle name="Normal 6 3 2 2 4" xfId="1892" xr:uid="{00000000-0005-0000-0000-00006C0D0000}"/>
    <cellStyle name="Normal 6 3 2 2 4 2" xfId="4792" xr:uid="{00000000-0005-0000-0000-00006D0D0000}"/>
    <cellStyle name="Normal 6 3 2 2 5" xfId="3911" xr:uid="{00000000-0005-0000-0000-00006E0D0000}"/>
    <cellStyle name="Normal 6 3 2 3" xfId="1893" xr:uid="{00000000-0005-0000-0000-00006F0D0000}"/>
    <cellStyle name="Normal 6 3 2 3 2" xfId="1894" xr:uid="{00000000-0005-0000-0000-0000700D0000}"/>
    <cellStyle name="Normal 6 3 2 3 2 2" xfId="4794" xr:uid="{00000000-0005-0000-0000-0000710D0000}"/>
    <cellStyle name="Normal 6 3 2 3 3" xfId="4793" xr:uid="{00000000-0005-0000-0000-0000720D0000}"/>
    <cellStyle name="Normal 6 3 2 4" xfId="1895" xr:uid="{00000000-0005-0000-0000-0000730D0000}"/>
    <cellStyle name="Normal 6 3 2 4 2" xfId="4795" xr:uid="{00000000-0005-0000-0000-0000740D0000}"/>
    <cellStyle name="Normal 6 3 2 5" xfId="1896" xr:uid="{00000000-0005-0000-0000-0000750D0000}"/>
    <cellStyle name="Normal 6 3 2 5 2" xfId="4796" xr:uid="{00000000-0005-0000-0000-0000760D0000}"/>
    <cellStyle name="Normal 6 3 2 6" xfId="3568" xr:uid="{00000000-0005-0000-0000-0000770D0000}"/>
    <cellStyle name="Normal 6 3 3" xfId="1897" xr:uid="{00000000-0005-0000-0000-0000780D0000}"/>
    <cellStyle name="Normal 6 3 3 2" xfId="1898" xr:uid="{00000000-0005-0000-0000-0000790D0000}"/>
    <cellStyle name="Normal 6 3 3 2 2" xfId="1899" xr:uid="{00000000-0005-0000-0000-00007A0D0000}"/>
    <cellStyle name="Normal 6 3 3 2 2 2" xfId="4798" xr:uid="{00000000-0005-0000-0000-00007B0D0000}"/>
    <cellStyle name="Normal 6 3 3 2 3" xfId="4797" xr:uid="{00000000-0005-0000-0000-00007C0D0000}"/>
    <cellStyle name="Normal 6 3 3 3" xfId="1900" xr:uid="{00000000-0005-0000-0000-00007D0D0000}"/>
    <cellStyle name="Normal 6 3 3 3 2" xfId="4799" xr:uid="{00000000-0005-0000-0000-00007E0D0000}"/>
    <cellStyle name="Normal 6 3 3 4" xfId="1901" xr:uid="{00000000-0005-0000-0000-00007F0D0000}"/>
    <cellStyle name="Normal 6 3 3 4 2" xfId="4800" xr:uid="{00000000-0005-0000-0000-0000800D0000}"/>
    <cellStyle name="Normal 6 3 3 5" xfId="3855" xr:uid="{00000000-0005-0000-0000-0000810D0000}"/>
    <cellStyle name="Normal 6 3 4" xfId="1902" xr:uid="{00000000-0005-0000-0000-0000820D0000}"/>
    <cellStyle name="Normal 6 3 4 2" xfId="1903" xr:uid="{00000000-0005-0000-0000-0000830D0000}"/>
    <cellStyle name="Normal 6 3 4 2 2" xfId="4802" xr:uid="{00000000-0005-0000-0000-0000840D0000}"/>
    <cellStyle name="Normal 6 3 4 3" xfId="4801" xr:uid="{00000000-0005-0000-0000-0000850D0000}"/>
    <cellStyle name="Normal 6 3 5" xfId="1904" xr:uid="{00000000-0005-0000-0000-0000860D0000}"/>
    <cellStyle name="Normal 6 3 5 2" xfId="4803" xr:uid="{00000000-0005-0000-0000-0000870D0000}"/>
    <cellStyle name="Normal 6 3 6" xfId="1905" xr:uid="{00000000-0005-0000-0000-0000880D0000}"/>
    <cellStyle name="Normal 6 3 6 2" xfId="4804" xr:uid="{00000000-0005-0000-0000-0000890D0000}"/>
    <cellStyle name="Normal 6 3 7" xfId="1906" xr:uid="{00000000-0005-0000-0000-00008A0D0000}"/>
    <cellStyle name="Normal 6 3 8" xfId="3598" xr:uid="{00000000-0005-0000-0000-00008B0D0000}"/>
    <cellStyle name="Normal 6 3 9" xfId="6315" xr:uid="{00000000-0005-0000-0000-00008C0D0000}"/>
    <cellStyle name="Normal 6 4" xfId="1907" xr:uid="{00000000-0005-0000-0000-00008D0D0000}"/>
    <cellStyle name="Normal 6 4 2" xfId="1908" xr:uid="{00000000-0005-0000-0000-00008E0D0000}"/>
    <cellStyle name="Normal 6 4 2 2" xfId="1909" xr:uid="{00000000-0005-0000-0000-00008F0D0000}"/>
    <cellStyle name="Normal 6 4 2 2 2" xfId="1910" xr:uid="{00000000-0005-0000-0000-0000900D0000}"/>
    <cellStyle name="Normal 6 4 2 2 2 2" xfId="4806" xr:uid="{00000000-0005-0000-0000-0000910D0000}"/>
    <cellStyle name="Normal 6 4 2 2 3" xfId="4805" xr:uid="{00000000-0005-0000-0000-0000920D0000}"/>
    <cellStyle name="Normal 6 4 2 3" xfId="1911" xr:uid="{00000000-0005-0000-0000-0000930D0000}"/>
    <cellStyle name="Normal 6 4 2 3 2" xfId="4807" xr:uid="{00000000-0005-0000-0000-0000940D0000}"/>
    <cellStyle name="Normal 6 4 2 4" xfId="1912" xr:uid="{00000000-0005-0000-0000-0000950D0000}"/>
    <cellStyle name="Normal 6 4 2 4 2" xfId="4808" xr:uid="{00000000-0005-0000-0000-0000960D0000}"/>
    <cellStyle name="Normal 6 4 2 5" xfId="3877" xr:uid="{00000000-0005-0000-0000-0000970D0000}"/>
    <cellStyle name="Normal 6 4 3" xfId="1913" xr:uid="{00000000-0005-0000-0000-0000980D0000}"/>
    <cellStyle name="Normal 6 4 3 2" xfId="1914" xr:uid="{00000000-0005-0000-0000-0000990D0000}"/>
    <cellStyle name="Normal 6 4 3 2 2" xfId="4810" xr:uid="{00000000-0005-0000-0000-00009A0D0000}"/>
    <cellStyle name="Normal 6 4 3 3" xfId="4809" xr:uid="{00000000-0005-0000-0000-00009B0D0000}"/>
    <cellStyle name="Normal 6 4 4" xfId="1915" xr:uid="{00000000-0005-0000-0000-00009C0D0000}"/>
    <cellStyle name="Normal 6 4 4 2" xfId="4811" xr:uid="{00000000-0005-0000-0000-00009D0D0000}"/>
    <cellStyle name="Normal 6 4 5" xfId="1916" xr:uid="{00000000-0005-0000-0000-00009E0D0000}"/>
    <cellStyle name="Normal 6 4 5 2" xfId="4812" xr:uid="{00000000-0005-0000-0000-00009F0D0000}"/>
    <cellStyle name="Normal 6 4 6" xfId="3599" xr:uid="{00000000-0005-0000-0000-0000A00D0000}"/>
    <cellStyle name="Normal 6 5" xfId="1917" xr:uid="{00000000-0005-0000-0000-0000A10D0000}"/>
    <cellStyle name="Normal 6 5 2" xfId="1918" xr:uid="{00000000-0005-0000-0000-0000A20D0000}"/>
    <cellStyle name="Normal 6 5 2 2" xfId="1919" xr:uid="{00000000-0005-0000-0000-0000A30D0000}"/>
    <cellStyle name="Normal 6 5 2 2 2" xfId="1920" xr:uid="{00000000-0005-0000-0000-0000A40D0000}"/>
    <cellStyle name="Normal 6 5 2 2 2 2" xfId="4814" xr:uid="{00000000-0005-0000-0000-0000A50D0000}"/>
    <cellStyle name="Normal 6 5 2 2 3" xfId="4813" xr:uid="{00000000-0005-0000-0000-0000A60D0000}"/>
    <cellStyle name="Normal 6 5 2 3" xfId="1921" xr:uid="{00000000-0005-0000-0000-0000A70D0000}"/>
    <cellStyle name="Normal 6 5 2 3 2" xfId="4815" xr:uid="{00000000-0005-0000-0000-0000A80D0000}"/>
    <cellStyle name="Normal 6 5 2 4" xfId="1922" xr:uid="{00000000-0005-0000-0000-0000A90D0000}"/>
    <cellStyle name="Normal 6 5 2 4 2" xfId="4816" xr:uid="{00000000-0005-0000-0000-0000AA0D0000}"/>
    <cellStyle name="Normal 6 5 2 5" xfId="3944" xr:uid="{00000000-0005-0000-0000-0000AB0D0000}"/>
    <cellStyle name="Normal 6 5 3" xfId="1923" xr:uid="{00000000-0005-0000-0000-0000AC0D0000}"/>
    <cellStyle name="Normal 6 5 3 2" xfId="1924" xr:uid="{00000000-0005-0000-0000-0000AD0D0000}"/>
    <cellStyle name="Normal 6 5 3 2 2" xfId="4818" xr:uid="{00000000-0005-0000-0000-0000AE0D0000}"/>
    <cellStyle name="Normal 6 5 3 3" xfId="4817" xr:uid="{00000000-0005-0000-0000-0000AF0D0000}"/>
    <cellStyle name="Normal 6 5 4" xfId="1925" xr:uid="{00000000-0005-0000-0000-0000B00D0000}"/>
    <cellStyle name="Normal 6 5 4 2" xfId="4819" xr:uid="{00000000-0005-0000-0000-0000B10D0000}"/>
    <cellStyle name="Normal 6 5 5" xfId="1926" xr:uid="{00000000-0005-0000-0000-0000B20D0000}"/>
    <cellStyle name="Normal 6 5 5 2" xfId="4820" xr:uid="{00000000-0005-0000-0000-0000B30D0000}"/>
    <cellStyle name="Normal 6 5 6" xfId="3600" xr:uid="{00000000-0005-0000-0000-0000B40D0000}"/>
    <cellStyle name="Normal 6 6" xfId="1927" xr:uid="{00000000-0005-0000-0000-0000B50D0000}"/>
    <cellStyle name="Normal 6 6 2" xfId="1928" xr:uid="{00000000-0005-0000-0000-0000B60D0000}"/>
    <cellStyle name="Normal 6 6 2 2" xfId="1929" xr:uid="{00000000-0005-0000-0000-0000B70D0000}"/>
    <cellStyle name="Normal 6 6 2 2 2" xfId="1930" xr:uid="{00000000-0005-0000-0000-0000B80D0000}"/>
    <cellStyle name="Normal 6 6 2 2 2 2" xfId="4822" xr:uid="{00000000-0005-0000-0000-0000B90D0000}"/>
    <cellStyle name="Normal 6 6 2 2 3" xfId="4821" xr:uid="{00000000-0005-0000-0000-0000BA0D0000}"/>
    <cellStyle name="Normal 6 6 2 3" xfId="1931" xr:uid="{00000000-0005-0000-0000-0000BB0D0000}"/>
    <cellStyle name="Normal 6 6 2 3 2" xfId="4823" xr:uid="{00000000-0005-0000-0000-0000BC0D0000}"/>
    <cellStyle name="Normal 6 6 2 4" xfId="1932" xr:uid="{00000000-0005-0000-0000-0000BD0D0000}"/>
    <cellStyle name="Normal 6 6 2 4 2" xfId="4824" xr:uid="{00000000-0005-0000-0000-0000BE0D0000}"/>
    <cellStyle name="Normal 6 6 2 5" xfId="3945" xr:uid="{00000000-0005-0000-0000-0000BF0D0000}"/>
    <cellStyle name="Normal 6 6 3" xfId="1933" xr:uid="{00000000-0005-0000-0000-0000C00D0000}"/>
    <cellStyle name="Normal 6 6 3 2" xfId="1934" xr:uid="{00000000-0005-0000-0000-0000C10D0000}"/>
    <cellStyle name="Normal 6 6 3 2 2" xfId="4826" xr:uid="{00000000-0005-0000-0000-0000C20D0000}"/>
    <cellStyle name="Normal 6 6 3 3" xfId="4825" xr:uid="{00000000-0005-0000-0000-0000C30D0000}"/>
    <cellStyle name="Normal 6 6 4" xfId="1935" xr:uid="{00000000-0005-0000-0000-0000C40D0000}"/>
    <cellStyle name="Normal 6 6 4 2" xfId="4827" xr:uid="{00000000-0005-0000-0000-0000C50D0000}"/>
    <cellStyle name="Normal 6 6 5" xfId="1936" xr:uid="{00000000-0005-0000-0000-0000C60D0000}"/>
    <cellStyle name="Normal 6 6 5 2" xfId="4828" xr:uid="{00000000-0005-0000-0000-0000C70D0000}"/>
    <cellStyle name="Normal 6 6 6" xfId="3601" xr:uid="{00000000-0005-0000-0000-0000C80D0000}"/>
    <cellStyle name="Normal 6 7" xfId="1937" xr:uid="{00000000-0005-0000-0000-0000C90D0000}"/>
    <cellStyle name="Normal 6 7 2" xfId="1938" xr:uid="{00000000-0005-0000-0000-0000CA0D0000}"/>
    <cellStyle name="Normal 6 7 2 2" xfId="1939" xr:uid="{00000000-0005-0000-0000-0000CB0D0000}"/>
    <cellStyle name="Normal 6 7 2 2 2" xfId="1940" xr:uid="{00000000-0005-0000-0000-0000CC0D0000}"/>
    <cellStyle name="Normal 6 7 2 2 2 2" xfId="4830" xr:uid="{00000000-0005-0000-0000-0000CD0D0000}"/>
    <cellStyle name="Normal 6 7 2 2 3" xfId="4829" xr:uid="{00000000-0005-0000-0000-0000CE0D0000}"/>
    <cellStyle name="Normal 6 7 2 3" xfId="1941" xr:uid="{00000000-0005-0000-0000-0000CF0D0000}"/>
    <cellStyle name="Normal 6 7 2 3 2" xfId="4831" xr:uid="{00000000-0005-0000-0000-0000D00D0000}"/>
    <cellStyle name="Normal 6 7 2 4" xfId="1942" xr:uid="{00000000-0005-0000-0000-0000D10D0000}"/>
    <cellStyle name="Normal 6 7 2 4 2" xfId="4832" xr:uid="{00000000-0005-0000-0000-0000D20D0000}"/>
    <cellStyle name="Normal 6 7 2 5" xfId="3946" xr:uid="{00000000-0005-0000-0000-0000D30D0000}"/>
    <cellStyle name="Normal 6 7 3" xfId="1943" xr:uid="{00000000-0005-0000-0000-0000D40D0000}"/>
    <cellStyle name="Normal 6 7 3 2" xfId="1944" xr:uid="{00000000-0005-0000-0000-0000D50D0000}"/>
    <cellStyle name="Normal 6 7 3 2 2" xfId="4834" xr:uid="{00000000-0005-0000-0000-0000D60D0000}"/>
    <cellStyle name="Normal 6 7 3 3" xfId="4833" xr:uid="{00000000-0005-0000-0000-0000D70D0000}"/>
    <cellStyle name="Normal 6 7 4" xfId="1945" xr:uid="{00000000-0005-0000-0000-0000D80D0000}"/>
    <cellStyle name="Normal 6 7 4 2" xfId="4835" xr:uid="{00000000-0005-0000-0000-0000D90D0000}"/>
    <cellStyle name="Normal 6 7 5" xfId="1946" xr:uid="{00000000-0005-0000-0000-0000DA0D0000}"/>
    <cellStyle name="Normal 6 7 5 2" xfId="4836" xr:uid="{00000000-0005-0000-0000-0000DB0D0000}"/>
    <cellStyle name="Normal 6 7 6" xfId="3602" xr:uid="{00000000-0005-0000-0000-0000DC0D0000}"/>
    <cellStyle name="Normal 6 8" xfId="1947" xr:uid="{00000000-0005-0000-0000-0000DD0D0000}"/>
    <cellStyle name="Normal 6 8 2" xfId="1948" xr:uid="{00000000-0005-0000-0000-0000DE0D0000}"/>
    <cellStyle name="Normal 6 8 2 2" xfId="1949" xr:uid="{00000000-0005-0000-0000-0000DF0D0000}"/>
    <cellStyle name="Normal 6 8 2 2 2" xfId="1950" xr:uid="{00000000-0005-0000-0000-0000E00D0000}"/>
    <cellStyle name="Normal 6 8 2 2 2 2" xfId="4838" xr:uid="{00000000-0005-0000-0000-0000E10D0000}"/>
    <cellStyle name="Normal 6 8 2 2 3" xfId="4837" xr:uid="{00000000-0005-0000-0000-0000E20D0000}"/>
    <cellStyle name="Normal 6 8 2 3" xfId="1951" xr:uid="{00000000-0005-0000-0000-0000E30D0000}"/>
    <cellStyle name="Normal 6 8 2 3 2" xfId="4839" xr:uid="{00000000-0005-0000-0000-0000E40D0000}"/>
    <cellStyle name="Normal 6 8 2 4" xfId="1952" xr:uid="{00000000-0005-0000-0000-0000E50D0000}"/>
    <cellStyle name="Normal 6 8 2 4 2" xfId="4840" xr:uid="{00000000-0005-0000-0000-0000E60D0000}"/>
    <cellStyle name="Normal 6 8 2 5" xfId="3947" xr:uid="{00000000-0005-0000-0000-0000E70D0000}"/>
    <cellStyle name="Normal 6 8 3" xfId="1953" xr:uid="{00000000-0005-0000-0000-0000E80D0000}"/>
    <cellStyle name="Normal 6 8 3 2" xfId="1954" xr:uid="{00000000-0005-0000-0000-0000E90D0000}"/>
    <cellStyle name="Normal 6 8 3 2 2" xfId="4842" xr:uid="{00000000-0005-0000-0000-0000EA0D0000}"/>
    <cellStyle name="Normal 6 8 3 3" xfId="4841" xr:uid="{00000000-0005-0000-0000-0000EB0D0000}"/>
    <cellStyle name="Normal 6 8 4" xfId="1955" xr:uid="{00000000-0005-0000-0000-0000EC0D0000}"/>
    <cellStyle name="Normal 6 8 4 2" xfId="4843" xr:uid="{00000000-0005-0000-0000-0000ED0D0000}"/>
    <cellStyle name="Normal 6 8 5" xfId="1956" xr:uid="{00000000-0005-0000-0000-0000EE0D0000}"/>
    <cellStyle name="Normal 6 8 5 2" xfId="4844" xr:uid="{00000000-0005-0000-0000-0000EF0D0000}"/>
    <cellStyle name="Normal 6 8 6" xfId="3603" xr:uid="{00000000-0005-0000-0000-0000F00D0000}"/>
    <cellStyle name="Normal 6 9" xfId="1957" xr:uid="{00000000-0005-0000-0000-0000F10D0000}"/>
    <cellStyle name="Normal 6 9 2" xfId="1958" xr:uid="{00000000-0005-0000-0000-0000F20D0000}"/>
    <cellStyle name="Normal 6 9 2 2" xfId="1959" xr:uid="{00000000-0005-0000-0000-0000F30D0000}"/>
    <cellStyle name="Normal 6 9 2 2 2" xfId="1960" xr:uid="{00000000-0005-0000-0000-0000F40D0000}"/>
    <cellStyle name="Normal 6 9 2 2 2 2" xfId="4846" xr:uid="{00000000-0005-0000-0000-0000F50D0000}"/>
    <cellStyle name="Normal 6 9 2 2 3" xfId="4845" xr:uid="{00000000-0005-0000-0000-0000F60D0000}"/>
    <cellStyle name="Normal 6 9 2 3" xfId="1961" xr:uid="{00000000-0005-0000-0000-0000F70D0000}"/>
    <cellStyle name="Normal 6 9 2 3 2" xfId="4847" xr:uid="{00000000-0005-0000-0000-0000F80D0000}"/>
    <cellStyle name="Normal 6 9 2 4" xfId="1962" xr:uid="{00000000-0005-0000-0000-0000F90D0000}"/>
    <cellStyle name="Normal 6 9 2 4 2" xfId="4848" xr:uid="{00000000-0005-0000-0000-0000FA0D0000}"/>
    <cellStyle name="Normal 6 9 2 5" xfId="3948" xr:uid="{00000000-0005-0000-0000-0000FB0D0000}"/>
    <cellStyle name="Normal 6 9 3" xfId="1963" xr:uid="{00000000-0005-0000-0000-0000FC0D0000}"/>
    <cellStyle name="Normal 6 9 3 2" xfId="1964" xr:uid="{00000000-0005-0000-0000-0000FD0D0000}"/>
    <cellStyle name="Normal 6 9 3 2 2" xfId="4850" xr:uid="{00000000-0005-0000-0000-0000FE0D0000}"/>
    <cellStyle name="Normal 6 9 3 3" xfId="4849" xr:uid="{00000000-0005-0000-0000-0000FF0D0000}"/>
    <cellStyle name="Normal 6 9 4" xfId="1965" xr:uid="{00000000-0005-0000-0000-0000000E0000}"/>
    <cellStyle name="Normal 6 9 4 2" xfId="4851" xr:uid="{00000000-0005-0000-0000-0000010E0000}"/>
    <cellStyle name="Normal 6 9 5" xfId="1966" xr:uid="{00000000-0005-0000-0000-0000020E0000}"/>
    <cellStyle name="Normal 6 9 5 2" xfId="4852" xr:uid="{00000000-0005-0000-0000-0000030E0000}"/>
    <cellStyle name="Normal 6 9 6" xfId="3604" xr:uid="{00000000-0005-0000-0000-0000040E0000}"/>
    <cellStyle name="Normal 60" xfId="6367" xr:uid="{00000000-0005-0000-0000-0000050E0000}"/>
    <cellStyle name="Normal 61" xfId="6368" xr:uid="{00000000-0005-0000-0000-0000060E0000}"/>
    <cellStyle name="Normal 62" xfId="6369" xr:uid="{00000000-0005-0000-0000-0000070E0000}"/>
    <cellStyle name="Normal 63" xfId="6370" xr:uid="{00000000-0005-0000-0000-0000080E0000}"/>
    <cellStyle name="Normal 64" xfId="6371" xr:uid="{00000000-0005-0000-0000-0000090E0000}"/>
    <cellStyle name="Normal 65" xfId="6372" xr:uid="{00000000-0005-0000-0000-00000A0E0000}"/>
    <cellStyle name="Normal 66" xfId="6373" xr:uid="{00000000-0005-0000-0000-00000B0E0000}"/>
    <cellStyle name="Normal 67" xfId="6374" xr:uid="{00000000-0005-0000-0000-00000C0E0000}"/>
    <cellStyle name="Normal 68" xfId="6375" xr:uid="{00000000-0005-0000-0000-00000D0E0000}"/>
    <cellStyle name="Normal 69" xfId="6376" xr:uid="{00000000-0005-0000-0000-00000E0E0000}"/>
    <cellStyle name="Normal 7" xfId="57" xr:uid="{00000000-0005-0000-0000-00000F0E0000}"/>
    <cellStyle name="Normal 7 2" xfId="1968" xr:uid="{00000000-0005-0000-0000-0000100E0000}"/>
    <cellStyle name="Normal 7 2 2" xfId="3801" xr:uid="{00000000-0005-0000-0000-0000110E0000}"/>
    <cellStyle name="Normal 7 3" xfId="3513" xr:uid="{00000000-0005-0000-0000-0000120E0000}"/>
    <cellStyle name="Normal 7 4" xfId="3605" xr:uid="{00000000-0005-0000-0000-0000130E0000}"/>
    <cellStyle name="Normal 7 5" xfId="6073" xr:uid="{00000000-0005-0000-0000-0000140E0000}"/>
    <cellStyle name="Normal 7 6" xfId="6210" xr:uid="{00000000-0005-0000-0000-0000150E0000}"/>
    <cellStyle name="Normal 7 7" xfId="1967" xr:uid="{00000000-0005-0000-0000-0000160E0000}"/>
    <cellStyle name="Normal 7 8" xfId="6316" xr:uid="{00000000-0005-0000-0000-0000170E0000}"/>
    <cellStyle name="Normal 7 9" xfId="6344" xr:uid="{00000000-0005-0000-0000-0000180E0000}"/>
    <cellStyle name="Normal 70" xfId="6377" xr:uid="{00000000-0005-0000-0000-0000190E0000}"/>
    <cellStyle name="Normal 71" xfId="6330" xr:uid="{00000000-0005-0000-0000-00001A0E0000}"/>
    <cellStyle name="Normal 72" xfId="6378" xr:uid="{00000000-0005-0000-0000-00001B0E0000}"/>
    <cellStyle name="Normal 73" xfId="6379" xr:uid="{00000000-0005-0000-0000-00001C0E0000}"/>
    <cellStyle name="Normal 74" xfId="6380" xr:uid="{00000000-0005-0000-0000-00001D0E0000}"/>
    <cellStyle name="Normal 75" xfId="6381" xr:uid="{00000000-0005-0000-0000-00001E0E0000}"/>
    <cellStyle name="Normal 76" xfId="6382" xr:uid="{00000000-0005-0000-0000-00001F0E0000}"/>
    <cellStyle name="Normal 77" xfId="6383" xr:uid="{00000000-0005-0000-0000-0000200E0000}"/>
    <cellStyle name="Normal 78" xfId="6388" xr:uid="{00000000-0005-0000-0000-0000210E0000}"/>
    <cellStyle name="Normal 79" xfId="6389" xr:uid="{00000000-0005-0000-0000-0000220E0000}"/>
    <cellStyle name="Normal 8" xfId="58" xr:uid="{00000000-0005-0000-0000-0000230E0000}"/>
    <cellStyle name="Normal 8 2" xfId="59" xr:uid="{00000000-0005-0000-0000-0000240E0000}"/>
    <cellStyle name="Normal 8 2 10" xfId="6318" xr:uid="{00000000-0005-0000-0000-0000250E0000}"/>
    <cellStyle name="Normal 8 2 11" xfId="6346" xr:uid="{00000000-0005-0000-0000-0000260E0000}"/>
    <cellStyle name="Normal 8 2 2" xfId="1971" xr:uid="{00000000-0005-0000-0000-0000270E0000}"/>
    <cellStyle name="Normal 8 2 2 2" xfId="1972" xr:uid="{00000000-0005-0000-0000-0000280E0000}"/>
    <cellStyle name="Normal 8 2 2 2 2" xfId="1973" xr:uid="{00000000-0005-0000-0000-0000290E0000}"/>
    <cellStyle name="Normal 8 2 2 2 2 2" xfId="1974" xr:uid="{00000000-0005-0000-0000-00002A0E0000}"/>
    <cellStyle name="Normal 8 2 2 2 2 2 2" xfId="4854" xr:uid="{00000000-0005-0000-0000-00002B0E0000}"/>
    <cellStyle name="Normal 8 2 2 2 2 3" xfId="4853" xr:uid="{00000000-0005-0000-0000-00002C0E0000}"/>
    <cellStyle name="Normal 8 2 2 2 3" xfId="1975" xr:uid="{00000000-0005-0000-0000-00002D0E0000}"/>
    <cellStyle name="Normal 8 2 2 2 3 2" xfId="4855" xr:uid="{00000000-0005-0000-0000-00002E0E0000}"/>
    <cellStyle name="Normal 8 2 2 2 4" xfId="1976" xr:uid="{00000000-0005-0000-0000-00002F0E0000}"/>
    <cellStyle name="Normal 8 2 2 2 4 2" xfId="4856" xr:uid="{00000000-0005-0000-0000-0000300E0000}"/>
    <cellStyle name="Normal 8 2 2 2 5" xfId="3912" xr:uid="{00000000-0005-0000-0000-0000310E0000}"/>
    <cellStyle name="Normal 8 2 2 3" xfId="1977" xr:uid="{00000000-0005-0000-0000-0000320E0000}"/>
    <cellStyle name="Normal 8 2 2 3 2" xfId="1978" xr:uid="{00000000-0005-0000-0000-0000330E0000}"/>
    <cellStyle name="Normal 8 2 2 3 2 2" xfId="4858" xr:uid="{00000000-0005-0000-0000-0000340E0000}"/>
    <cellStyle name="Normal 8 2 2 3 3" xfId="4857" xr:uid="{00000000-0005-0000-0000-0000350E0000}"/>
    <cellStyle name="Normal 8 2 2 4" xfId="1979" xr:uid="{00000000-0005-0000-0000-0000360E0000}"/>
    <cellStyle name="Normal 8 2 2 4 2" xfId="4859" xr:uid="{00000000-0005-0000-0000-0000370E0000}"/>
    <cellStyle name="Normal 8 2 2 5" xfId="1980" xr:uid="{00000000-0005-0000-0000-0000380E0000}"/>
    <cellStyle name="Normal 8 2 2 5 2" xfId="4860" xr:uid="{00000000-0005-0000-0000-0000390E0000}"/>
    <cellStyle name="Normal 8 2 2 6" xfId="3567" xr:uid="{00000000-0005-0000-0000-00003A0E0000}"/>
    <cellStyle name="Normal 8 2 3" xfId="1981" xr:uid="{00000000-0005-0000-0000-00003B0E0000}"/>
    <cellStyle name="Normal 8 2 3 2" xfId="1982" xr:uid="{00000000-0005-0000-0000-00003C0E0000}"/>
    <cellStyle name="Normal 8 2 3 2 2" xfId="1983" xr:uid="{00000000-0005-0000-0000-00003D0E0000}"/>
    <cellStyle name="Normal 8 2 3 2 2 2" xfId="4862" xr:uid="{00000000-0005-0000-0000-00003E0E0000}"/>
    <cellStyle name="Normal 8 2 3 2 3" xfId="4861" xr:uid="{00000000-0005-0000-0000-00003F0E0000}"/>
    <cellStyle name="Normal 8 2 3 3" xfId="1984" xr:uid="{00000000-0005-0000-0000-0000400E0000}"/>
    <cellStyle name="Normal 8 2 3 3 2" xfId="4863" xr:uid="{00000000-0005-0000-0000-0000410E0000}"/>
    <cellStyle name="Normal 8 2 3 4" xfId="1985" xr:uid="{00000000-0005-0000-0000-0000420E0000}"/>
    <cellStyle name="Normal 8 2 3 4 2" xfId="4864" xr:uid="{00000000-0005-0000-0000-0000430E0000}"/>
    <cellStyle name="Normal 8 2 3 5" xfId="3856" xr:uid="{00000000-0005-0000-0000-0000440E0000}"/>
    <cellStyle name="Normal 8 2 4" xfId="1986" xr:uid="{00000000-0005-0000-0000-0000450E0000}"/>
    <cellStyle name="Normal 8 2 4 2" xfId="1987" xr:uid="{00000000-0005-0000-0000-0000460E0000}"/>
    <cellStyle name="Normal 8 2 4 2 2" xfId="4866" xr:uid="{00000000-0005-0000-0000-0000470E0000}"/>
    <cellStyle name="Normal 8 2 4 3" xfId="4865" xr:uid="{00000000-0005-0000-0000-0000480E0000}"/>
    <cellStyle name="Normal 8 2 5" xfId="1988" xr:uid="{00000000-0005-0000-0000-0000490E0000}"/>
    <cellStyle name="Normal 8 2 5 2" xfId="4867" xr:uid="{00000000-0005-0000-0000-00004A0E0000}"/>
    <cellStyle name="Normal 8 2 6" xfId="1989" xr:uid="{00000000-0005-0000-0000-00004B0E0000}"/>
    <cellStyle name="Normal 8 2 6 2" xfId="4868" xr:uid="{00000000-0005-0000-0000-00004C0E0000}"/>
    <cellStyle name="Normal 8 2 7" xfId="1990" xr:uid="{00000000-0005-0000-0000-00004D0E0000}"/>
    <cellStyle name="Normal 8 2 8" xfId="3800" xr:uid="{00000000-0005-0000-0000-00004E0E0000}"/>
    <cellStyle name="Normal 8 2 9" xfId="1970" xr:uid="{00000000-0005-0000-0000-00004F0E0000}"/>
    <cellStyle name="Normal 8 3" xfId="3514" xr:uid="{00000000-0005-0000-0000-0000500E0000}"/>
    <cellStyle name="Normal 8 4" xfId="3606" xr:uid="{00000000-0005-0000-0000-0000510E0000}"/>
    <cellStyle name="Normal 8 5" xfId="6074" xr:uid="{00000000-0005-0000-0000-0000520E0000}"/>
    <cellStyle name="Normal 8 6" xfId="6211" xr:uid="{00000000-0005-0000-0000-0000530E0000}"/>
    <cellStyle name="Normal 8 7" xfId="1969" xr:uid="{00000000-0005-0000-0000-0000540E0000}"/>
    <cellStyle name="Normal 8 8" xfId="6317" xr:uid="{00000000-0005-0000-0000-0000550E0000}"/>
    <cellStyle name="Normal 8 9" xfId="6345" xr:uid="{00000000-0005-0000-0000-0000560E0000}"/>
    <cellStyle name="Normal 80" xfId="6390" xr:uid="{00000000-0005-0000-0000-0000570E0000}"/>
    <cellStyle name="Normal 80 2" xfId="6392" xr:uid="{00000000-0005-0000-0000-0000580E0000}"/>
    <cellStyle name="Normal 81" xfId="6394" xr:uid="{00000000-0005-0000-0000-0000590E0000}"/>
    <cellStyle name="Normal 9" xfId="60" xr:uid="{00000000-0005-0000-0000-00005A0E0000}"/>
    <cellStyle name="Normal 9 10" xfId="6347" xr:uid="{00000000-0005-0000-0000-00005B0E0000}"/>
    <cellStyle name="Normal 9 2" xfId="1992" xr:uid="{00000000-0005-0000-0000-00005C0E0000}"/>
    <cellStyle name="Normal 9 2 2" xfId="1993" xr:uid="{00000000-0005-0000-0000-00005D0E0000}"/>
    <cellStyle name="Normal 9 2 2 2" xfId="1994" xr:uid="{00000000-0005-0000-0000-00005E0E0000}"/>
    <cellStyle name="Normal 9 2 2 2 2" xfId="1995" xr:uid="{00000000-0005-0000-0000-00005F0E0000}"/>
    <cellStyle name="Normal 9 2 2 2 2 2" xfId="1996" xr:uid="{00000000-0005-0000-0000-0000600E0000}"/>
    <cellStyle name="Normal 9 2 2 2 2 2 2" xfId="4870" xr:uid="{00000000-0005-0000-0000-0000610E0000}"/>
    <cellStyle name="Normal 9 2 2 2 2 3" xfId="4869" xr:uid="{00000000-0005-0000-0000-0000620E0000}"/>
    <cellStyle name="Normal 9 2 2 2 3" xfId="1997" xr:uid="{00000000-0005-0000-0000-0000630E0000}"/>
    <cellStyle name="Normal 9 2 2 2 3 2" xfId="4871" xr:uid="{00000000-0005-0000-0000-0000640E0000}"/>
    <cellStyle name="Normal 9 2 2 2 4" xfId="1998" xr:uid="{00000000-0005-0000-0000-0000650E0000}"/>
    <cellStyle name="Normal 9 2 2 2 4 2" xfId="4872" xr:uid="{00000000-0005-0000-0000-0000660E0000}"/>
    <cellStyle name="Normal 9 2 2 2 5" xfId="3913" xr:uid="{00000000-0005-0000-0000-0000670E0000}"/>
    <cellStyle name="Normal 9 2 2 3" xfId="1999" xr:uid="{00000000-0005-0000-0000-0000680E0000}"/>
    <cellStyle name="Normal 9 2 2 3 2" xfId="2000" xr:uid="{00000000-0005-0000-0000-0000690E0000}"/>
    <cellStyle name="Normal 9 2 2 3 2 2" xfId="4874" xr:uid="{00000000-0005-0000-0000-00006A0E0000}"/>
    <cellStyle name="Normal 9 2 2 3 3" xfId="4873" xr:uid="{00000000-0005-0000-0000-00006B0E0000}"/>
    <cellStyle name="Normal 9 2 2 4" xfId="2001" xr:uid="{00000000-0005-0000-0000-00006C0E0000}"/>
    <cellStyle name="Normal 9 2 2 4 2" xfId="4875" xr:uid="{00000000-0005-0000-0000-00006D0E0000}"/>
    <cellStyle name="Normal 9 2 2 5" xfId="2002" xr:uid="{00000000-0005-0000-0000-00006E0E0000}"/>
    <cellStyle name="Normal 9 2 2 5 2" xfId="4876" xr:uid="{00000000-0005-0000-0000-00006F0E0000}"/>
    <cellStyle name="Normal 9 2 2 6" xfId="3566" xr:uid="{00000000-0005-0000-0000-0000700E0000}"/>
    <cellStyle name="Normal 9 2 3" xfId="2003" xr:uid="{00000000-0005-0000-0000-0000710E0000}"/>
    <cellStyle name="Normal 9 2 3 2" xfId="2004" xr:uid="{00000000-0005-0000-0000-0000720E0000}"/>
    <cellStyle name="Normal 9 2 3 2 2" xfId="2005" xr:uid="{00000000-0005-0000-0000-0000730E0000}"/>
    <cellStyle name="Normal 9 2 3 2 2 2" xfId="4878" xr:uid="{00000000-0005-0000-0000-0000740E0000}"/>
    <cellStyle name="Normal 9 2 3 2 3" xfId="4877" xr:uid="{00000000-0005-0000-0000-0000750E0000}"/>
    <cellStyle name="Normal 9 2 3 3" xfId="2006" xr:uid="{00000000-0005-0000-0000-0000760E0000}"/>
    <cellStyle name="Normal 9 2 3 3 2" xfId="4879" xr:uid="{00000000-0005-0000-0000-0000770E0000}"/>
    <cellStyle name="Normal 9 2 3 4" xfId="2007" xr:uid="{00000000-0005-0000-0000-0000780E0000}"/>
    <cellStyle name="Normal 9 2 3 4 2" xfId="4880" xr:uid="{00000000-0005-0000-0000-0000790E0000}"/>
    <cellStyle name="Normal 9 2 3 5" xfId="3857" xr:uid="{00000000-0005-0000-0000-00007A0E0000}"/>
    <cellStyle name="Normal 9 2 4" xfId="2008" xr:uid="{00000000-0005-0000-0000-00007B0E0000}"/>
    <cellStyle name="Normal 9 2 4 2" xfId="2009" xr:uid="{00000000-0005-0000-0000-00007C0E0000}"/>
    <cellStyle name="Normal 9 2 4 2 2" xfId="4882" xr:uid="{00000000-0005-0000-0000-00007D0E0000}"/>
    <cellStyle name="Normal 9 2 4 3" xfId="4881" xr:uid="{00000000-0005-0000-0000-00007E0E0000}"/>
    <cellStyle name="Normal 9 2 5" xfId="2010" xr:uid="{00000000-0005-0000-0000-00007F0E0000}"/>
    <cellStyle name="Normal 9 2 5 2" xfId="4883" xr:uid="{00000000-0005-0000-0000-0000800E0000}"/>
    <cellStyle name="Normal 9 2 6" xfId="2011" xr:uid="{00000000-0005-0000-0000-0000810E0000}"/>
    <cellStyle name="Normal 9 2 6 2" xfId="4884" xr:uid="{00000000-0005-0000-0000-0000820E0000}"/>
    <cellStyle name="Normal 9 2 7" xfId="3799" xr:uid="{00000000-0005-0000-0000-0000830E0000}"/>
    <cellStyle name="Normal 9 3" xfId="2012" xr:uid="{00000000-0005-0000-0000-0000840E0000}"/>
    <cellStyle name="Normal 9 4" xfId="3515" xr:uid="{00000000-0005-0000-0000-0000850E0000}"/>
    <cellStyle name="Normal 9 5" xfId="3607" xr:uid="{00000000-0005-0000-0000-0000860E0000}"/>
    <cellStyle name="Normal 9 6" xfId="6075" xr:uid="{00000000-0005-0000-0000-0000870E0000}"/>
    <cellStyle name="Normal 9 7" xfId="6212" xr:uid="{00000000-0005-0000-0000-0000880E0000}"/>
    <cellStyle name="Normal 9 8" xfId="1991" xr:uid="{00000000-0005-0000-0000-0000890E0000}"/>
    <cellStyle name="Normal 9 9" xfId="6319" xr:uid="{00000000-0005-0000-0000-00008A0E0000}"/>
    <cellStyle name="Note 10 2" xfId="2013" xr:uid="{00000000-0005-0000-0000-00008B0E0000}"/>
    <cellStyle name="Note 10 2 2" xfId="2014" xr:uid="{00000000-0005-0000-0000-00008C0E0000}"/>
    <cellStyle name="Note 10 2 2 2" xfId="2015" xr:uid="{00000000-0005-0000-0000-00008D0E0000}"/>
    <cellStyle name="Note 10 2 2 2 2" xfId="2016" xr:uid="{00000000-0005-0000-0000-00008E0E0000}"/>
    <cellStyle name="Note 10 2 2 2 2 2" xfId="4886" xr:uid="{00000000-0005-0000-0000-00008F0E0000}"/>
    <cellStyle name="Note 10 2 2 2 3" xfId="4885" xr:uid="{00000000-0005-0000-0000-0000900E0000}"/>
    <cellStyle name="Note 10 2 2 3" xfId="2017" xr:uid="{00000000-0005-0000-0000-0000910E0000}"/>
    <cellStyle name="Note 10 2 2 3 2" xfId="4887" xr:uid="{00000000-0005-0000-0000-0000920E0000}"/>
    <cellStyle name="Note 10 2 2 4" xfId="2018" xr:uid="{00000000-0005-0000-0000-0000930E0000}"/>
    <cellStyle name="Note 10 2 2 4 2" xfId="4888" xr:uid="{00000000-0005-0000-0000-0000940E0000}"/>
    <cellStyle name="Note 10 2 2 5" xfId="3949" xr:uid="{00000000-0005-0000-0000-0000950E0000}"/>
    <cellStyle name="Note 10 2 3" xfId="2019" xr:uid="{00000000-0005-0000-0000-0000960E0000}"/>
    <cellStyle name="Note 10 2 3 2" xfId="2020" xr:uid="{00000000-0005-0000-0000-0000970E0000}"/>
    <cellStyle name="Note 10 2 3 2 2" xfId="4890" xr:uid="{00000000-0005-0000-0000-0000980E0000}"/>
    <cellStyle name="Note 10 2 3 3" xfId="4889" xr:uid="{00000000-0005-0000-0000-0000990E0000}"/>
    <cellStyle name="Note 10 2 4" xfId="2021" xr:uid="{00000000-0005-0000-0000-00009A0E0000}"/>
    <cellStyle name="Note 10 2 4 2" xfId="4891" xr:uid="{00000000-0005-0000-0000-00009B0E0000}"/>
    <cellStyle name="Note 10 2 5" xfId="2022" xr:uid="{00000000-0005-0000-0000-00009C0E0000}"/>
    <cellStyle name="Note 10 2 5 2" xfId="4892" xr:uid="{00000000-0005-0000-0000-00009D0E0000}"/>
    <cellStyle name="Note 10 2 6" xfId="3608" xr:uid="{00000000-0005-0000-0000-00009E0E0000}"/>
    <cellStyle name="Note 10 3" xfId="2023" xr:uid="{00000000-0005-0000-0000-00009F0E0000}"/>
    <cellStyle name="Note 10 3 2" xfId="2024" xr:uid="{00000000-0005-0000-0000-0000A00E0000}"/>
    <cellStyle name="Note 10 3 2 2" xfId="2025" xr:uid="{00000000-0005-0000-0000-0000A10E0000}"/>
    <cellStyle name="Note 10 3 2 2 2" xfId="2026" xr:uid="{00000000-0005-0000-0000-0000A20E0000}"/>
    <cellStyle name="Note 10 3 2 2 2 2" xfId="4894" xr:uid="{00000000-0005-0000-0000-0000A30E0000}"/>
    <cellStyle name="Note 10 3 2 2 3" xfId="4893" xr:uid="{00000000-0005-0000-0000-0000A40E0000}"/>
    <cellStyle name="Note 10 3 2 3" xfId="2027" xr:uid="{00000000-0005-0000-0000-0000A50E0000}"/>
    <cellStyle name="Note 10 3 2 3 2" xfId="4895" xr:uid="{00000000-0005-0000-0000-0000A60E0000}"/>
    <cellStyle name="Note 10 3 2 4" xfId="2028" xr:uid="{00000000-0005-0000-0000-0000A70E0000}"/>
    <cellStyle name="Note 10 3 2 4 2" xfId="4896" xr:uid="{00000000-0005-0000-0000-0000A80E0000}"/>
    <cellStyle name="Note 10 3 2 5" xfId="3950" xr:uid="{00000000-0005-0000-0000-0000A90E0000}"/>
    <cellStyle name="Note 10 3 3" xfId="2029" xr:uid="{00000000-0005-0000-0000-0000AA0E0000}"/>
    <cellStyle name="Note 10 3 3 2" xfId="2030" xr:uid="{00000000-0005-0000-0000-0000AB0E0000}"/>
    <cellStyle name="Note 10 3 3 2 2" xfId="4898" xr:uid="{00000000-0005-0000-0000-0000AC0E0000}"/>
    <cellStyle name="Note 10 3 3 3" xfId="4897" xr:uid="{00000000-0005-0000-0000-0000AD0E0000}"/>
    <cellStyle name="Note 10 3 4" xfId="2031" xr:uid="{00000000-0005-0000-0000-0000AE0E0000}"/>
    <cellStyle name="Note 10 3 4 2" xfId="4899" xr:uid="{00000000-0005-0000-0000-0000AF0E0000}"/>
    <cellStyle name="Note 10 3 5" xfId="2032" xr:uid="{00000000-0005-0000-0000-0000B00E0000}"/>
    <cellStyle name="Note 10 3 5 2" xfId="4900" xr:uid="{00000000-0005-0000-0000-0000B10E0000}"/>
    <cellStyle name="Note 10 3 6" xfId="3609" xr:uid="{00000000-0005-0000-0000-0000B20E0000}"/>
    <cellStyle name="Note 10 4" xfId="2033" xr:uid="{00000000-0005-0000-0000-0000B30E0000}"/>
    <cellStyle name="Note 10 4 2" xfId="2034" xr:uid="{00000000-0005-0000-0000-0000B40E0000}"/>
    <cellStyle name="Note 10 4 2 2" xfId="2035" xr:uid="{00000000-0005-0000-0000-0000B50E0000}"/>
    <cellStyle name="Note 10 4 2 2 2" xfId="2036" xr:uid="{00000000-0005-0000-0000-0000B60E0000}"/>
    <cellStyle name="Note 10 4 2 2 2 2" xfId="4902" xr:uid="{00000000-0005-0000-0000-0000B70E0000}"/>
    <cellStyle name="Note 10 4 2 2 3" xfId="4901" xr:uid="{00000000-0005-0000-0000-0000B80E0000}"/>
    <cellStyle name="Note 10 4 2 3" xfId="2037" xr:uid="{00000000-0005-0000-0000-0000B90E0000}"/>
    <cellStyle name="Note 10 4 2 3 2" xfId="4903" xr:uid="{00000000-0005-0000-0000-0000BA0E0000}"/>
    <cellStyle name="Note 10 4 2 4" xfId="2038" xr:uid="{00000000-0005-0000-0000-0000BB0E0000}"/>
    <cellStyle name="Note 10 4 2 4 2" xfId="4904" xr:uid="{00000000-0005-0000-0000-0000BC0E0000}"/>
    <cellStyle name="Note 10 4 2 5" xfId="3951" xr:uid="{00000000-0005-0000-0000-0000BD0E0000}"/>
    <cellStyle name="Note 10 4 3" xfId="2039" xr:uid="{00000000-0005-0000-0000-0000BE0E0000}"/>
    <cellStyle name="Note 10 4 3 2" xfId="2040" xr:uid="{00000000-0005-0000-0000-0000BF0E0000}"/>
    <cellStyle name="Note 10 4 3 2 2" xfId="4906" xr:uid="{00000000-0005-0000-0000-0000C00E0000}"/>
    <cellStyle name="Note 10 4 3 3" xfId="4905" xr:uid="{00000000-0005-0000-0000-0000C10E0000}"/>
    <cellStyle name="Note 10 4 4" xfId="2041" xr:uid="{00000000-0005-0000-0000-0000C20E0000}"/>
    <cellStyle name="Note 10 4 4 2" xfId="4907" xr:uid="{00000000-0005-0000-0000-0000C30E0000}"/>
    <cellStyle name="Note 10 4 5" xfId="2042" xr:uid="{00000000-0005-0000-0000-0000C40E0000}"/>
    <cellStyle name="Note 10 4 5 2" xfId="4908" xr:uid="{00000000-0005-0000-0000-0000C50E0000}"/>
    <cellStyle name="Note 10 4 6" xfId="3610" xr:uid="{00000000-0005-0000-0000-0000C60E0000}"/>
    <cellStyle name="Note 11 2" xfId="2043" xr:uid="{00000000-0005-0000-0000-0000C70E0000}"/>
    <cellStyle name="Note 11 2 2" xfId="2044" xr:uid="{00000000-0005-0000-0000-0000C80E0000}"/>
    <cellStyle name="Note 11 2 2 2" xfId="2045" xr:uid="{00000000-0005-0000-0000-0000C90E0000}"/>
    <cellStyle name="Note 11 2 2 2 2" xfId="2046" xr:uid="{00000000-0005-0000-0000-0000CA0E0000}"/>
    <cellStyle name="Note 11 2 2 2 2 2" xfId="4910" xr:uid="{00000000-0005-0000-0000-0000CB0E0000}"/>
    <cellStyle name="Note 11 2 2 2 3" xfId="4909" xr:uid="{00000000-0005-0000-0000-0000CC0E0000}"/>
    <cellStyle name="Note 11 2 2 3" xfId="2047" xr:uid="{00000000-0005-0000-0000-0000CD0E0000}"/>
    <cellStyle name="Note 11 2 2 3 2" xfId="4911" xr:uid="{00000000-0005-0000-0000-0000CE0E0000}"/>
    <cellStyle name="Note 11 2 2 4" xfId="2048" xr:uid="{00000000-0005-0000-0000-0000CF0E0000}"/>
    <cellStyle name="Note 11 2 2 4 2" xfId="4912" xr:uid="{00000000-0005-0000-0000-0000D00E0000}"/>
    <cellStyle name="Note 11 2 2 5" xfId="3952" xr:uid="{00000000-0005-0000-0000-0000D10E0000}"/>
    <cellStyle name="Note 11 2 3" xfId="2049" xr:uid="{00000000-0005-0000-0000-0000D20E0000}"/>
    <cellStyle name="Note 11 2 3 2" xfId="2050" xr:uid="{00000000-0005-0000-0000-0000D30E0000}"/>
    <cellStyle name="Note 11 2 3 2 2" xfId="4914" xr:uid="{00000000-0005-0000-0000-0000D40E0000}"/>
    <cellStyle name="Note 11 2 3 3" xfId="4913" xr:uid="{00000000-0005-0000-0000-0000D50E0000}"/>
    <cellStyle name="Note 11 2 4" xfId="2051" xr:uid="{00000000-0005-0000-0000-0000D60E0000}"/>
    <cellStyle name="Note 11 2 4 2" xfId="4915" xr:uid="{00000000-0005-0000-0000-0000D70E0000}"/>
    <cellStyle name="Note 11 2 5" xfId="2052" xr:uid="{00000000-0005-0000-0000-0000D80E0000}"/>
    <cellStyle name="Note 11 2 5 2" xfId="4916" xr:uid="{00000000-0005-0000-0000-0000D90E0000}"/>
    <cellStyle name="Note 11 2 6" xfId="3611" xr:uid="{00000000-0005-0000-0000-0000DA0E0000}"/>
    <cellStyle name="Note 11 3" xfId="2053" xr:uid="{00000000-0005-0000-0000-0000DB0E0000}"/>
    <cellStyle name="Note 11 3 2" xfId="2054" xr:uid="{00000000-0005-0000-0000-0000DC0E0000}"/>
    <cellStyle name="Note 11 3 2 2" xfId="2055" xr:uid="{00000000-0005-0000-0000-0000DD0E0000}"/>
    <cellStyle name="Note 11 3 2 2 2" xfId="2056" xr:uid="{00000000-0005-0000-0000-0000DE0E0000}"/>
    <cellStyle name="Note 11 3 2 2 2 2" xfId="4918" xr:uid="{00000000-0005-0000-0000-0000DF0E0000}"/>
    <cellStyle name="Note 11 3 2 2 3" xfId="4917" xr:uid="{00000000-0005-0000-0000-0000E00E0000}"/>
    <cellStyle name="Note 11 3 2 3" xfId="2057" xr:uid="{00000000-0005-0000-0000-0000E10E0000}"/>
    <cellStyle name="Note 11 3 2 3 2" xfId="4919" xr:uid="{00000000-0005-0000-0000-0000E20E0000}"/>
    <cellStyle name="Note 11 3 2 4" xfId="2058" xr:uid="{00000000-0005-0000-0000-0000E30E0000}"/>
    <cellStyle name="Note 11 3 2 4 2" xfId="4920" xr:uid="{00000000-0005-0000-0000-0000E40E0000}"/>
    <cellStyle name="Note 11 3 2 5" xfId="3953" xr:uid="{00000000-0005-0000-0000-0000E50E0000}"/>
    <cellStyle name="Note 11 3 3" xfId="2059" xr:uid="{00000000-0005-0000-0000-0000E60E0000}"/>
    <cellStyle name="Note 11 3 3 2" xfId="2060" xr:uid="{00000000-0005-0000-0000-0000E70E0000}"/>
    <cellStyle name="Note 11 3 3 2 2" xfId="4922" xr:uid="{00000000-0005-0000-0000-0000E80E0000}"/>
    <cellStyle name="Note 11 3 3 3" xfId="4921" xr:uid="{00000000-0005-0000-0000-0000E90E0000}"/>
    <cellStyle name="Note 11 3 4" xfId="2061" xr:uid="{00000000-0005-0000-0000-0000EA0E0000}"/>
    <cellStyle name="Note 11 3 4 2" xfId="4923" xr:uid="{00000000-0005-0000-0000-0000EB0E0000}"/>
    <cellStyle name="Note 11 3 5" xfId="2062" xr:uid="{00000000-0005-0000-0000-0000EC0E0000}"/>
    <cellStyle name="Note 11 3 5 2" xfId="4924" xr:uid="{00000000-0005-0000-0000-0000ED0E0000}"/>
    <cellStyle name="Note 11 3 6" xfId="3612" xr:uid="{00000000-0005-0000-0000-0000EE0E0000}"/>
    <cellStyle name="Note 11 4" xfId="2063" xr:uid="{00000000-0005-0000-0000-0000EF0E0000}"/>
    <cellStyle name="Note 11 4 2" xfId="2064" xr:uid="{00000000-0005-0000-0000-0000F00E0000}"/>
    <cellStyle name="Note 11 4 2 2" xfId="2065" xr:uid="{00000000-0005-0000-0000-0000F10E0000}"/>
    <cellStyle name="Note 11 4 2 2 2" xfId="2066" xr:uid="{00000000-0005-0000-0000-0000F20E0000}"/>
    <cellStyle name="Note 11 4 2 2 2 2" xfId="4926" xr:uid="{00000000-0005-0000-0000-0000F30E0000}"/>
    <cellStyle name="Note 11 4 2 2 3" xfId="4925" xr:uid="{00000000-0005-0000-0000-0000F40E0000}"/>
    <cellStyle name="Note 11 4 2 3" xfId="2067" xr:uid="{00000000-0005-0000-0000-0000F50E0000}"/>
    <cellStyle name="Note 11 4 2 3 2" xfId="4927" xr:uid="{00000000-0005-0000-0000-0000F60E0000}"/>
    <cellStyle name="Note 11 4 2 4" xfId="2068" xr:uid="{00000000-0005-0000-0000-0000F70E0000}"/>
    <cellStyle name="Note 11 4 2 4 2" xfId="4928" xr:uid="{00000000-0005-0000-0000-0000F80E0000}"/>
    <cellStyle name="Note 11 4 2 5" xfId="3954" xr:uid="{00000000-0005-0000-0000-0000F90E0000}"/>
    <cellStyle name="Note 11 4 3" xfId="2069" xr:uid="{00000000-0005-0000-0000-0000FA0E0000}"/>
    <cellStyle name="Note 11 4 3 2" xfId="2070" xr:uid="{00000000-0005-0000-0000-0000FB0E0000}"/>
    <cellStyle name="Note 11 4 3 2 2" xfId="4930" xr:uid="{00000000-0005-0000-0000-0000FC0E0000}"/>
    <cellStyle name="Note 11 4 3 3" xfId="4929" xr:uid="{00000000-0005-0000-0000-0000FD0E0000}"/>
    <cellStyle name="Note 11 4 4" xfId="2071" xr:uid="{00000000-0005-0000-0000-0000FE0E0000}"/>
    <cellStyle name="Note 11 4 4 2" xfId="4931" xr:uid="{00000000-0005-0000-0000-0000FF0E0000}"/>
    <cellStyle name="Note 11 4 5" xfId="2072" xr:uid="{00000000-0005-0000-0000-0000000F0000}"/>
    <cellStyle name="Note 11 4 5 2" xfId="4932" xr:uid="{00000000-0005-0000-0000-0000010F0000}"/>
    <cellStyle name="Note 11 4 6" xfId="3613" xr:uid="{00000000-0005-0000-0000-0000020F0000}"/>
    <cellStyle name="Note 12 2" xfId="2073" xr:uid="{00000000-0005-0000-0000-0000030F0000}"/>
    <cellStyle name="Note 12 2 2" xfId="2074" xr:uid="{00000000-0005-0000-0000-0000040F0000}"/>
    <cellStyle name="Note 12 2 2 2" xfId="2075" xr:uid="{00000000-0005-0000-0000-0000050F0000}"/>
    <cellStyle name="Note 12 2 2 2 2" xfId="2076" xr:uid="{00000000-0005-0000-0000-0000060F0000}"/>
    <cellStyle name="Note 12 2 2 2 2 2" xfId="4934" xr:uid="{00000000-0005-0000-0000-0000070F0000}"/>
    <cellStyle name="Note 12 2 2 2 3" xfId="4933" xr:uid="{00000000-0005-0000-0000-0000080F0000}"/>
    <cellStyle name="Note 12 2 2 3" xfId="2077" xr:uid="{00000000-0005-0000-0000-0000090F0000}"/>
    <cellStyle name="Note 12 2 2 3 2" xfId="4935" xr:uid="{00000000-0005-0000-0000-00000A0F0000}"/>
    <cellStyle name="Note 12 2 2 4" xfId="2078" xr:uid="{00000000-0005-0000-0000-00000B0F0000}"/>
    <cellStyle name="Note 12 2 2 4 2" xfId="4936" xr:uid="{00000000-0005-0000-0000-00000C0F0000}"/>
    <cellStyle name="Note 12 2 2 5" xfId="3955" xr:uid="{00000000-0005-0000-0000-00000D0F0000}"/>
    <cellStyle name="Note 12 2 3" xfId="2079" xr:uid="{00000000-0005-0000-0000-00000E0F0000}"/>
    <cellStyle name="Note 12 2 3 2" xfId="2080" xr:uid="{00000000-0005-0000-0000-00000F0F0000}"/>
    <cellStyle name="Note 12 2 3 2 2" xfId="4938" xr:uid="{00000000-0005-0000-0000-0000100F0000}"/>
    <cellStyle name="Note 12 2 3 3" xfId="4937" xr:uid="{00000000-0005-0000-0000-0000110F0000}"/>
    <cellStyle name="Note 12 2 4" xfId="2081" xr:uid="{00000000-0005-0000-0000-0000120F0000}"/>
    <cellStyle name="Note 12 2 4 2" xfId="4939" xr:uid="{00000000-0005-0000-0000-0000130F0000}"/>
    <cellStyle name="Note 12 2 5" xfId="2082" xr:uid="{00000000-0005-0000-0000-0000140F0000}"/>
    <cellStyle name="Note 12 2 5 2" xfId="4940" xr:uid="{00000000-0005-0000-0000-0000150F0000}"/>
    <cellStyle name="Note 12 2 6" xfId="3614" xr:uid="{00000000-0005-0000-0000-0000160F0000}"/>
    <cellStyle name="Note 12 3" xfId="2083" xr:uid="{00000000-0005-0000-0000-0000170F0000}"/>
    <cellStyle name="Note 12 3 2" xfId="2084" xr:uid="{00000000-0005-0000-0000-0000180F0000}"/>
    <cellStyle name="Note 12 3 2 2" xfId="2085" xr:uid="{00000000-0005-0000-0000-0000190F0000}"/>
    <cellStyle name="Note 12 3 2 2 2" xfId="2086" xr:uid="{00000000-0005-0000-0000-00001A0F0000}"/>
    <cellStyle name="Note 12 3 2 2 2 2" xfId="4942" xr:uid="{00000000-0005-0000-0000-00001B0F0000}"/>
    <cellStyle name="Note 12 3 2 2 3" xfId="4941" xr:uid="{00000000-0005-0000-0000-00001C0F0000}"/>
    <cellStyle name="Note 12 3 2 3" xfId="2087" xr:uid="{00000000-0005-0000-0000-00001D0F0000}"/>
    <cellStyle name="Note 12 3 2 3 2" xfId="4943" xr:uid="{00000000-0005-0000-0000-00001E0F0000}"/>
    <cellStyle name="Note 12 3 2 4" xfId="2088" xr:uid="{00000000-0005-0000-0000-00001F0F0000}"/>
    <cellStyle name="Note 12 3 2 4 2" xfId="4944" xr:uid="{00000000-0005-0000-0000-0000200F0000}"/>
    <cellStyle name="Note 12 3 2 5" xfId="3956" xr:uid="{00000000-0005-0000-0000-0000210F0000}"/>
    <cellStyle name="Note 12 3 3" xfId="2089" xr:uid="{00000000-0005-0000-0000-0000220F0000}"/>
    <cellStyle name="Note 12 3 3 2" xfId="2090" xr:uid="{00000000-0005-0000-0000-0000230F0000}"/>
    <cellStyle name="Note 12 3 3 2 2" xfId="4946" xr:uid="{00000000-0005-0000-0000-0000240F0000}"/>
    <cellStyle name="Note 12 3 3 3" xfId="4945" xr:uid="{00000000-0005-0000-0000-0000250F0000}"/>
    <cellStyle name="Note 12 3 4" xfId="2091" xr:uid="{00000000-0005-0000-0000-0000260F0000}"/>
    <cellStyle name="Note 12 3 4 2" xfId="4947" xr:uid="{00000000-0005-0000-0000-0000270F0000}"/>
    <cellStyle name="Note 12 3 5" xfId="2092" xr:uid="{00000000-0005-0000-0000-0000280F0000}"/>
    <cellStyle name="Note 12 3 5 2" xfId="4948" xr:uid="{00000000-0005-0000-0000-0000290F0000}"/>
    <cellStyle name="Note 12 3 6" xfId="3615" xr:uid="{00000000-0005-0000-0000-00002A0F0000}"/>
    <cellStyle name="Note 12 4" xfId="2093" xr:uid="{00000000-0005-0000-0000-00002B0F0000}"/>
    <cellStyle name="Note 12 4 2" xfId="2094" xr:uid="{00000000-0005-0000-0000-00002C0F0000}"/>
    <cellStyle name="Note 12 4 2 2" xfId="2095" xr:uid="{00000000-0005-0000-0000-00002D0F0000}"/>
    <cellStyle name="Note 12 4 2 2 2" xfId="2096" xr:uid="{00000000-0005-0000-0000-00002E0F0000}"/>
    <cellStyle name="Note 12 4 2 2 2 2" xfId="4950" xr:uid="{00000000-0005-0000-0000-00002F0F0000}"/>
    <cellStyle name="Note 12 4 2 2 3" xfId="4949" xr:uid="{00000000-0005-0000-0000-0000300F0000}"/>
    <cellStyle name="Note 12 4 2 3" xfId="2097" xr:uid="{00000000-0005-0000-0000-0000310F0000}"/>
    <cellStyle name="Note 12 4 2 3 2" xfId="4951" xr:uid="{00000000-0005-0000-0000-0000320F0000}"/>
    <cellStyle name="Note 12 4 2 4" xfId="2098" xr:uid="{00000000-0005-0000-0000-0000330F0000}"/>
    <cellStyle name="Note 12 4 2 4 2" xfId="4952" xr:uid="{00000000-0005-0000-0000-0000340F0000}"/>
    <cellStyle name="Note 12 4 2 5" xfId="3957" xr:uid="{00000000-0005-0000-0000-0000350F0000}"/>
    <cellStyle name="Note 12 4 3" xfId="2099" xr:uid="{00000000-0005-0000-0000-0000360F0000}"/>
    <cellStyle name="Note 12 4 3 2" xfId="2100" xr:uid="{00000000-0005-0000-0000-0000370F0000}"/>
    <cellStyle name="Note 12 4 3 2 2" xfId="4954" xr:uid="{00000000-0005-0000-0000-0000380F0000}"/>
    <cellStyle name="Note 12 4 3 3" xfId="4953" xr:uid="{00000000-0005-0000-0000-0000390F0000}"/>
    <cellStyle name="Note 12 4 4" xfId="2101" xr:uid="{00000000-0005-0000-0000-00003A0F0000}"/>
    <cellStyle name="Note 12 4 4 2" xfId="4955" xr:uid="{00000000-0005-0000-0000-00003B0F0000}"/>
    <cellStyle name="Note 12 4 5" xfId="2102" xr:uid="{00000000-0005-0000-0000-00003C0F0000}"/>
    <cellStyle name="Note 12 4 5 2" xfId="4956" xr:uid="{00000000-0005-0000-0000-00003D0F0000}"/>
    <cellStyle name="Note 12 4 6" xfId="3616" xr:uid="{00000000-0005-0000-0000-00003E0F0000}"/>
    <cellStyle name="Note 13 2" xfId="2103" xr:uid="{00000000-0005-0000-0000-00003F0F0000}"/>
    <cellStyle name="Note 13 2 2" xfId="2104" xr:uid="{00000000-0005-0000-0000-0000400F0000}"/>
    <cellStyle name="Note 13 2 2 2" xfId="2105" xr:uid="{00000000-0005-0000-0000-0000410F0000}"/>
    <cellStyle name="Note 13 2 2 2 2" xfId="2106" xr:uid="{00000000-0005-0000-0000-0000420F0000}"/>
    <cellStyle name="Note 13 2 2 2 2 2" xfId="4958" xr:uid="{00000000-0005-0000-0000-0000430F0000}"/>
    <cellStyle name="Note 13 2 2 2 3" xfId="4957" xr:uid="{00000000-0005-0000-0000-0000440F0000}"/>
    <cellStyle name="Note 13 2 2 3" xfId="2107" xr:uid="{00000000-0005-0000-0000-0000450F0000}"/>
    <cellStyle name="Note 13 2 2 3 2" xfId="4959" xr:uid="{00000000-0005-0000-0000-0000460F0000}"/>
    <cellStyle name="Note 13 2 2 4" xfId="2108" xr:uid="{00000000-0005-0000-0000-0000470F0000}"/>
    <cellStyle name="Note 13 2 2 4 2" xfId="4960" xr:uid="{00000000-0005-0000-0000-0000480F0000}"/>
    <cellStyle name="Note 13 2 2 5" xfId="3958" xr:uid="{00000000-0005-0000-0000-0000490F0000}"/>
    <cellStyle name="Note 13 2 3" xfId="2109" xr:uid="{00000000-0005-0000-0000-00004A0F0000}"/>
    <cellStyle name="Note 13 2 3 2" xfId="2110" xr:uid="{00000000-0005-0000-0000-00004B0F0000}"/>
    <cellStyle name="Note 13 2 3 2 2" xfId="4962" xr:uid="{00000000-0005-0000-0000-00004C0F0000}"/>
    <cellStyle name="Note 13 2 3 3" xfId="4961" xr:uid="{00000000-0005-0000-0000-00004D0F0000}"/>
    <cellStyle name="Note 13 2 4" xfId="2111" xr:uid="{00000000-0005-0000-0000-00004E0F0000}"/>
    <cellStyle name="Note 13 2 4 2" xfId="4963" xr:uid="{00000000-0005-0000-0000-00004F0F0000}"/>
    <cellStyle name="Note 13 2 5" xfId="2112" xr:uid="{00000000-0005-0000-0000-0000500F0000}"/>
    <cellStyle name="Note 13 2 5 2" xfId="4964" xr:uid="{00000000-0005-0000-0000-0000510F0000}"/>
    <cellStyle name="Note 13 2 6" xfId="3617" xr:uid="{00000000-0005-0000-0000-0000520F0000}"/>
    <cellStyle name="Note 13 3" xfId="2113" xr:uid="{00000000-0005-0000-0000-0000530F0000}"/>
    <cellStyle name="Note 13 3 2" xfId="2114" xr:uid="{00000000-0005-0000-0000-0000540F0000}"/>
    <cellStyle name="Note 13 3 2 2" xfId="2115" xr:uid="{00000000-0005-0000-0000-0000550F0000}"/>
    <cellStyle name="Note 13 3 2 2 2" xfId="2116" xr:uid="{00000000-0005-0000-0000-0000560F0000}"/>
    <cellStyle name="Note 13 3 2 2 2 2" xfId="4966" xr:uid="{00000000-0005-0000-0000-0000570F0000}"/>
    <cellStyle name="Note 13 3 2 2 3" xfId="4965" xr:uid="{00000000-0005-0000-0000-0000580F0000}"/>
    <cellStyle name="Note 13 3 2 3" xfId="2117" xr:uid="{00000000-0005-0000-0000-0000590F0000}"/>
    <cellStyle name="Note 13 3 2 3 2" xfId="4967" xr:uid="{00000000-0005-0000-0000-00005A0F0000}"/>
    <cellStyle name="Note 13 3 2 4" xfId="2118" xr:uid="{00000000-0005-0000-0000-00005B0F0000}"/>
    <cellStyle name="Note 13 3 2 4 2" xfId="4968" xr:uid="{00000000-0005-0000-0000-00005C0F0000}"/>
    <cellStyle name="Note 13 3 2 5" xfId="3959" xr:uid="{00000000-0005-0000-0000-00005D0F0000}"/>
    <cellStyle name="Note 13 3 3" xfId="2119" xr:uid="{00000000-0005-0000-0000-00005E0F0000}"/>
    <cellStyle name="Note 13 3 3 2" xfId="2120" xr:uid="{00000000-0005-0000-0000-00005F0F0000}"/>
    <cellStyle name="Note 13 3 3 2 2" xfId="4970" xr:uid="{00000000-0005-0000-0000-0000600F0000}"/>
    <cellStyle name="Note 13 3 3 3" xfId="4969" xr:uid="{00000000-0005-0000-0000-0000610F0000}"/>
    <cellStyle name="Note 13 3 4" xfId="2121" xr:uid="{00000000-0005-0000-0000-0000620F0000}"/>
    <cellStyle name="Note 13 3 4 2" xfId="4971" xr:uid="{00000000-0005-0000-0000-0000630F0000}"/>
    <cellStyle name="Note 13 3 5" xfId="2122" xr:uid="{00000000-0005-0000-0000-0000640F0000}"/>
    <cellStyle name="Note 13 3 5 2" xfId="4972" xr:uid="{00000000-0005-0000-0000-0000650F0000}"/>
    <cellStyle name="Note 13 3 6" xfId="3618" xr:uid="{00000000-0005-0000-0000-0000660F0000}"/>
    <cellStyle name="Note 13 4" xfId="2123" xr:uid="{00000000-0005-0000-0000-0000670F0000}"/>
    <cellStyle name="Note 13 4 2" xfId="2124" xr:uid="{00000000-0005-0000-0000-0000680F0000}"/>
    <cellStyle name="Note 13 4 2 2" xfId="2125" xr:uid="{00000000-0005-0000-0000-0000690F0000}"/>
    <cellStyle name="Note 13 4 2 2 2" xfId="2126" xr:uid="{00000000-0005-0000-0000-00006A0F0000}"/>
    <cellStyle name="Note 13 4 2 2 2 2" xfId="4974" xr:uid="{00000000-0005-0000-0000-00006B0F0000}"/>
    <cellStyle name="Note 13 4 2 2 3" xfId="4973" xr:uid="{00000000-0005-0000-0000-00006C0F0000}"/>
    <cellStyle name="Note 13 4 2 3" xfId="2127" xr:uid="{00000000-0005-0000-0000-00006D0F0000}"/>
    <cellStyle name="Note 13 4 2 3 2" xfId="4975" xr:uid="{00000000-0005-0000-0000-00006E0F0000}"/>
    <cellStyle name="Note 13 4 2 4" xfId="2128" xr:uid="{00000000-0005-0000-0000-00006F0F0000}"/>
    <cellStyle name="Note 13 4 2 4 2" xfId="4976" xr:uid="{00000000-0005-0000-0000-0000700F0000}"/>
    <cellStyle name="Note 13 4 2 5" xfId="3960" xr:uid="{00000000-0005-0000-0000-0000710F0000}"/>
    <cellStyle name="Note 13 4 3" xfId="2129" xr:uid="{00000000-0005-0000-0000-0000720F0000}"/>
    <cellStyle name="Note 13 4 3 2" xfId="2130" xr:uid="{00000000-0005-0000-0000-0000730F0000}"/>
    <cellStyle name="Note 13 4 3 2 2" xfId="4978" xr:uid="{00000000-0005-0000-0000-0000740F0000}"/>
    <cellStyle name="Note 13 4 3 3" xfId="4977" xr:uid="{00000000-0005-0000-0000-0000750F0000}"/>
    <cellStyle name="Note 13 4 4" xfId="2131" xr:uid="{00000000-0005-0000-0000-0000760F0000}"/>
    <cellStyle name="Note 13 4 4 2" xfId="4979" xr:uid="{00000000-0005-0000-0000-0000770F0000}"/>
    <cellStyle name="Note 13 4 5" xfId="2132" xr:uid="{00000000-0005-0000-0000-0000780F0000}"/>
    <cellStyle name="Note 13 4 5 2" xfId="4980" xr:uid="{00000000-0005-0000-0000-0000790F0000}"/>
    <cellStyle name="Note 13 4 6" xfId="3619" xr:uid="{00000000-0005-0000-0000-00007A0F0000}"/>
    <cellStyle name="Note 14 2" xfId="2133" xr:uid="{00000000-0005-0000-0000-00007B0F0000}"/>
    <cellStyle name="Note 14 2 2" xfId="2134" xr:uid="{00000000-0005-0000-0000-00007C0F0000}"/>
    <cellStyle name="Note 14 2 2 2" xfId="2135" xr:uid="{00000000-0005-0000-0000-00007D0F0000}"/>
    <cellStyle name="Note 14 2 2 2 2" xfId="2136" xr:uid="{00000000-0005-0000-0000-00007E0F0000}"/>
    <cellStyle name="Note 14 2 2 2 2 2" xfId="4982" xr:uid="{00000000-0005-0000-0000-00007F0F0000}"/>
    <cellStyle name="Note 14 2 2 2 3" xfId="4981" xr:uid="{00000000-0005-0000-0000-0000800F0000}"/>
    <cellStyle name="Note 14 2 2 3" xfId="2137" xr:uid="{00000000-0005-0000-0000-0000810F0000}"/>
    <cellStyle name="Note 14 2 2 3 2" xfId="4983" xr:uid="{00000000-0005-0000-0000-0000820F0000}"/>
    <cellStyle name="Note 14 2 2 4" xfId="2138" xr:uid="{00000000-0005-0000-0000-0000830F0000}"/>
    <cellStyle name="Note 14 2 2 4 2" xfId="4984" xr:uid="{00000000-0005-0000-0000-0000840F0000}"/>
    <cellStyle name="Note 14 2 2 5" xfId="3961" xr:uid="{00000000-0005-0000-0000-0000850F0000}"/>
    <cellStyle name="Note 14 2 3" xfId="2139" xr:uid="{00000000-0005-0000-0000-0000860F0000}"/>
    <cellStyle name="Note 14 2 3 2" xfId="2140" xr:uid="{00000000-0005-0000-0000-0000870F0000}"/>
    <cellStyle name="Note 14 2 3 2 2" xfId="4986" xr:uid="{00000000-0005-0000-0000-0000880F0000}"/>
    <cellStyle name="Note 14 2 3 3" xfId="4985" xr:uid="{00000000-0005-0000-0000-0000890F0000}"/>
    <cellStyle name="Note 14 2 4" xfId="2141" xr:uid="{00000000-0005-0000-0000-00008A0F0000}"/>
    <cellStyle name="Note 14 2 4 2" xfId="4987" xr:uid="{00000000-0005-0000-0000-00008B0F0000}"/>
    <cellStyle name="Note 14 2 5" xfId="2142" xr:uid="{00000000-0005-0000-0000-00008C0F0000}"/>
    <cellStyle name="Note 14 2 5 2" xfId="4988" xr:uid="{00000000-0005-0000-0000-00008D0F0000}"/>
    <cellStyle name="Note 14 2 6" xfId="3620" xr:uid="{00000000-0005-0000-0000-00008E0F0000}"/>
    <cellStyle name="Note 14 3" xfId="2143" xr:uid="{00000000-0005-0000-0000-00008F0F0000}"/>
    <cellStyle name="Note 14 3 2" xfId="2144" xr:uid="{00000000-0005-0000-0000-0000900F0000}"/>
    <cellStyle name="Note 14 3 2 2" xfId="2145" xr:uid="{00000000-0005-0000-0000-0000910F0000}"/>
    <cellStyle name="Note 14 3 2 2 2" xfId="2146" xr:uid="{00000000-0005-0000-0000-0000920F0000}"/>
    <cellStyle name="Note 14 3 2 2 2 2" xfId="4990" xr:uid="{00000000-0005-0000-0000-0000930F0000}"/>
    <cellStyle name="Note 14 3 2 2 3" xfId="4989" xr:uid="{00000000-0005-0000-0000-0000940F0000}"/>
    <cellStyle name="Note 14 3 2 3" xfId="2147" xr:uid="{00000000-0005-0000-0000-0000950F0000}"/>
    <cellStyle name="Note 14 3 2 3 2" xfId="4991" xr:uid="{00000000-0005-0000-0000-0000960F0000}"/>
    <cellStyle name="Note 14 3 2 4" xfId="2148" xr:uid="{00000000-0005-0000-0000-0000970F0000}"/>
    <cellStyle name="Note 14 3 2 4 2" xfId="4992" xr:uid="{00000000-0005-0000-0000-0000980F0000}"/>
    <cellStyle name="Note 14 3 2 5" xfId="3962" xr:uid="{00000000-0005-0000-0000-0000990F0000}"/>
    <cellStyle name="Note 14 3 3" xfId="2149" xr:uid="{00000000-0005-0000-0000-00009A0F0000}"/>
    <cellStyle name="Note 14 3 3 2" xfId="2150" xr:uid="{00000000-0005-0000-0000-00009B0F0000}"/>
    <cellStyle name="Note 14 3 3 2 2" xfId="4994" xr:uid="{00000000-0005-0000-0000-00009C0F0000}"/>
    <cellStyle name="Note 14 3 3 3" xfId="4993" xr:uid="{00000000-0005-0000-0000-00009D0F0000}"/>
    <cellStyle name="Note 14 3 4" xfId="2151" xr:uid="{00000000-0005-0000-0000-00009E0F0000}"/>
    <cellStyle name="Note 14 3 4 2" xfId="4995" xr:uid="{00000000-0005-0000-0000-00009F0F0000}"/>
    <cellStyle name="Note 14 3 5" xfId="2152" xr:uid="{00000000-0005-0000-0000-0000A00F0000}"/>
    <cellStyle name="Note 14 3 5 2" xfId="4996" xr:uid="{00000000-0005-0000-0000-0000A10F0000}"/>
    <cellStyle name="Note 14 3 6" xfId="3621" xr:uid="{00000000-0005-0000-0000-0000A20F0000}"/>
    <cellStyle name="Note 14 4" xfId="2153" xr:uid="{00000000-0005-0000-0000-0000A30F0000}"/>
    <cellStyle name="Note 14 4 2" xfId="2154" xr:uid="{00000000-0005-0000-0000-0000A40F0000}"/>
    <cellStyle name="Note 14 4 2 2" xfId="2155" xr:uid="{00000000-0005-0000-0000-0000A50F0000}"/>
    <cellStyle name="Note 14 4 2 2 2" xfId="2156" xr:uid="{00000000-0005-0000-0000-0000A60F0000}"/>
    <cellStyle name="Note 14 4 2 2 2 2" xfId="4998" xr:uid="{00000000-0005-0000-0000-0000A70F0000}"/>
    <cellStyle name="Note 14 4 2 2 3" xfId="4997" xr:uid="{00000000-0005-0000-0000-0000A80F0000}"/>
    <cellStyle name="Note 14 4 2 3" xfId="2157" xr:uid="{00000000-0005-0000-0000-0000A90F0000}"/>
    <cellStyle name="Note 14 4 2 3 2" xfId="4999" xr:uid="{00000000-0005-0000-0000-0000AA0F0000}"/>
    <cellStyle name="Note 14 4 2 4" xfId="2158" xr:uid="{00000000-0005-0000-0000-0000AB0F0000}"/>
    <cellStyle name="Note 14 4 2 4 2" xfId="5000" xr:uid="{00000000-0005-0000-0000-0000AC0F0000}"/>
    <cellStyle name="Note 14 4 2 5" xfId="3963" xr:uid="{00000000-0005-0000-0000-0000AD0F0000}"/>
    <cellStyle name="Note 14 4 3" xfId="2159" xr:uid="{00000000-0005-0000-0000-0000AE0F0000}"/>
    <cellStyle name="Note 14 4 3 2" xfId="2160" xr:uid="{00000000-0005-0000-0000-0000AF0F0000}"/>
    <cellStyle name="Note 14 4 3 2 2" xfId="5002" xr:uid="{00000000-0005-0000-0000-0000B00F0000}"/>
    <cellStyle name="Note 14 4 3 3" xfId="5001" xr:uid="{00000000-0005-0000-0000-0000B10F0000}"/>
    <cellStyle name="Note 14 4 4" xfId="2161" xr:uid="{00000000-0005-0000-0000-0000B20F0000}"/>
    <cellStyle name="Note 14 4 4 2" xfId="5003" xr:uid="{00000000-0005-0000-0000-0000B30F0000}"/>
    <cellStyle name="Note 14 4 5" xfId="2162" xr:uid="{00000000-0005-0000-0000-0000B40F0000}"/>
    <cellStyle name="Note 14 4 5 2" xfId="5004" xr:uid="{00000000-0005-0000-0000-0000B50F0000}"/>
    <cellStyle name="Note 14 4 6" xfId="3622" xr:uid="{00000000-0005-0000-0000-0000B60F0000}"/>
    <cellStyle name="Note 15 2" xfId="2163" xr:uid="{00000000-0005-0000-0000-0000B70F0000}"/>
    <cellStyle name="Note 15 2 2" xfId="2164" xr:uid="{00000000-0005-0000-0000-0000B80F0000}"/>
    <cellStyle name="Note 15 2 2 2" xfId="2165" xr:uid="{00000000-0005-0000-0000-0000B90F0000}"/>
    <cellStyle name="Note 15 2 2 2 2" xfId="2166" xr:uid="{00000000-0005-0000-0000-0000BA0F0000}"/>
    <cellStyle name="Note 15 2 2 2 2 2" xfId="5006" xr:uid="{00000000-0005-0000-0000-0000BB0F0000}"/>
    <cellStyle name="Note 15 2 2 2 3" xfId="5005" xr:uid="{00000000-0005-0000-0000-0000BC0F0000}"/>
    <cellStyle name="Note 15 2 2 3" xfId="2167" xr:uid="{00000000-0005-0000-0000-0000BD0F0000}"/>
    <cellStyle name="Note 15 2 2 3 2" xfId="5007" xr:uid="{00000000-0005-0000-0000-0000BE0F0000}"/>
    <cellStyle name="Note 15 2 2 4" xfId="2168" xr:uid="{00000000-0005-0000-0000-0000BF0F0000}"/>
    <cellStyle name="Note 15 2 2 4 2" xfId="5008" xr:uid="{00000000-0005-0000-0000-0000C00F0000}"/>
    <cellStyle name="Note 15 2 2 5" xfId="3964" xr:uid="{00000000-0005-0000-0000-0000C10F0000}"/>
    <cellStyle name="Note 15 2 3" xfId="2169" xr:uid="{00000000-0005-0000-0000-0000C20F0000}"/>
    <cellStyle name="Note 15 2 3 2" xfId="2170" xr:uid="{00000000-0005-0000-0000-0000C30F0000}"/>
    <cellStyle name="Note 15 2 3 2 2" xfId="5010" xr:uid="{00000000-0005-0000-0000-0000C40F0000}"/>
    <cellStyle name="Note 15 2 3 3" xfId="5009" xr:uid="{00000000-0005-0000-0000-0000C50F0000}"/>
    <cellStyle name="Note 15 2 4" xfId="2171" xr:uid="{00000000-0005-0000-0000-0000C60F0000}"/>
    <cellStyle name="Note 15 2 4 2" xfId="5011" xr:uid="{00000000-0005-0000-0000-0000C70F0000}"/>
    <cellStyle name="Note 15 2 5" xfId="2172" xr:uid="{00000000-0005-0000-0000-0000C80F0000}"/>
    <cellStyle name="Note 15 2 5 2" xfId="5012" xr:uid="{00000000-0005-0000-0000-0000C90F0000}"/>
    <cellStyle name="Note 15 2 6" xfId="3623" xr:uid="{00000000-0005-0000-0000-0000CA0F0000}"/>
    <cellStyle name="Note 15 3" xfId="2173" xr:uid="{00000000-0005-0000-0000-0000CB0F0000}"/>
    <cellStyle name="Note 15 3 2" xfId="2174" xr:uid="{00000000-0005-0000-0000-0000CC0F0000}"/>
    <cellStyle name="Note 15 3 2 2" xfId="2175" xr:uid="{00000000-0005-0000-0000-0000CD0F0000}"/>
    <cellStyle name="Note 15 3 2 2 2" xfId="2176" xr:uid="{00000000-0005-0000-0000-0000CE0F0000}"/>
    <cellStyle name="Note 15 3 2 2 2 2" xfId="5014" xr:uid="{00000000-0005-0000-0000-0000CF0F0000}"/>
    <cellStyle name="Note 15 3 2 2 3" xfId="5013" xr:uid="{00000000-0005-0000-0000-0000D00F0000}"/>
    <cellStyle name="Note 15 3 2 3" xfId="2177" xr:uid="{00000000-0005-0000-0000-0000D10F0000}"/>
    <cellStyle name="Note 15 3 2 3 2" xfId="5015" xr:uid="{00000000-0005-0000-0000-0000D20F0000}"/>
    <cellStyle name="Note 15 3 2 4" xfId="2178" xr:uid="{00000000-0005-0000-0000-0000D30F0000}"/>
    <cellStyle name="Note 15 3 2 4 2" xfId="5016" xr:uid="{00000000-0005-0000-0000-0000D40F0000}"/>
    <cellStyle name="Note 15 3 2 5" xfId="3965" xr:uid="{00000000-0005-0000-0000-0000D50F0000}"/>
    <cellStyle name="Note 15 3 3" xfId="2179" xr:uid="{00000000-0005-0000-0000-0000D60F0000}"/>
    <cellStyle name="Note 15 3 3 2" xfId="2180" xr:uid="{00000000-0005-0000-0000-0000D70F0000}"/>
    <cellStyle name="Note 15 3 3 2 2" xfId="5018" xr:uid="{00000000-0005-0000-0000-0000D80F0000}"/>
    <cellStyle name="Note 15 3 3 3" xfId="5017" xr:uid="{00000000-0005-0000-0000-0000D90F0000}"/>
    <cellStyle name="Note 15 3 4" xfId="2181" xr:uid="{00000000-0005-0000-0000-0000DA0F0000}"/>
    <cellStyle name="Note 15 3 4 2" xfId="5019" xr:uid="{00000000-0005-0000-0000-0000DB0F0000}"/>
    <cellStyle name="Note 15 3 5" xfId="2182" xr:uid="{00000000-0005-0000-0000-0000DC0F0000}"/>
    <cellStyle name="Note 15 3 5 2" xfId="5020" xr:uid="{00000000-0005-0000-0000-0000DD0F0000}"/>
    <cellStyle name="Note 15 3 6" xfId="3624" xr:uid="{00000000-0005-0000-0000-0000DE0F0000}"/>
    <cellStyle name="Note 15 4" xfId="2183" xr:uid="{00000000-0005-0000-0000-0000DF0F0000}"/>
    <cellStyle name="Note 15 4 2" xfId="2184" xr:uid="{00000000-0005-0000-0000-0000E00F0000}"/>
    <cellStyle name="Note 15 4 2 2" xfId="2185" xr:uid="{00000000-0005-0000-0000-0000E10F0000}"/>
    <cellStyle name="Note 15 4 2 2 2" xfId="2186" xr:uid="{00000000-0005-0000-0000-0000E20F0000}"/>
    <cellStyle name="Note 15 4 2 2 2 2" xfId="5022" xr:uid="{00000000-0005-0000-0000-0000E30F0000}"/>
    <cellStyle name="Note 15 4 2 2 3" xfId="5021" xr:uid="{00000000-0005-0000-0000-0000E40F0000}"/>
    <cellStyle name="Note 15 4 2 3" xfId="2187" xr:uid="{00000000-0005-0000-0000-0000E50F0000}"/>
    <cellStyle name="Note 15 4 2 3 2" xfId="5023" xr:uid="{00000000-0005-0000-0000-0000E60F0000}"/>
    <cellStyle name="Note 15 4 2 4" xfId="2188" xr:uid="{00000000-0005-0000-0000-0000E70F0000}"/>
    <cellStyle name="Note 15 4 2 4 2" xfId="5024" xr:uid="{00000000-0005-0000-0000-0000E80F0000}"/>
    <cellStyle name="Note 15 4 2 5" xfId="3966" xr:uid="{00000000-0005-0000-0000-0000E90F0000}"/>
    <cellStyle name="Note 15 4 3" xfId="2189" xr:uid="{00000000-0005-0000-0000-0000EA0F0000}"/>
    <cellStyle name="Note 15 4 3 2" xfId="2190" xr:uid="{00000000-0005-0000-0000-0000EB0F0000}"/>
    <cellStyle name="Note 15 4 3 2 2" xfId="5026" xr:uid="{00000000-0005-0000-0000-0000EC0F0000}"/>
    <cellStyle name="Note 15 4 3 3" xfId="5025" xr:uid="{00000000-0005-0000-0000-0000ED0F0000}"/>
    <cellStyle name="Note 15 4 4" xfId="2191" xr:uid="{00000000-0005-0000-0000-0000EE0F0000}"/>
    <cellStyle name="Note 15 4 4 2" xfId="5027" xr:uid="{00000000-0005-0000-0000-0000EF0F0000}"/>
    <cellStyle name="Note 15 4 5" xfId="2192" xr:uid="{00000000-0005-0000-0000-0000F00F0000}"/>
    <cellStyle name="Note 15 4 5 2" xfId="5028" xr:uid="{00000000-0005-0000-0000-0000F10F0000}"/>
    <cellStyle name="Note 15 4 6" xfId="3625" xr:uid="{00000000-0005-0000-0000-0000F20F0000}"/>
    <cellStyle name="Note 16 2" xfId="2193" xr:uid="{00000000-0005-0000-0000-0000F30F0000}"/>
    <cellStyle name="Note 16 2 2" xfId="2194" xr:uid="{00000000-0005-0000-0000-0000F40F0000}"/>
    <cellStyle name="Note 16 2 2 2" xfId="2195" xr:uid="{00000000-0005-0000-0000-0000F50F0000}"/>
    <cellStyle name="Note 16 2 2 2 2" xfId="2196" xr:uid="{00000000-0005-0000-0000-0000F60F0000}"/>
    <cellStyle name="Note 16 2 2 2 2 2" xfId="5030" xr:uid="{00000000-0005-0000-0000-0000F70F0000}"/>
    <cellStyle name="Note 16 2 2 2 3" xfId="5029" xr:uid="{00000000-0005-0000-0000-0000F80F0000}"/>
    <cellStyle name="Note 16 2 2 3" xfId="2197" xr:uid="{00000000-0005-0000-0000-0000F90F0000}"/>
    <cellStyle name="Note 16 2 2 3 2" xfId="5031" xr:uid="{00000000-0005-0000-0000-0000FA0F0000}"/>
    <cellStyle name="Note 16 2 2 4" xfId="2198" xr:uid="{00000000-0005-0000-0000-0000FB0F0000}"/>
    <cellStyle name="Note 16 2 2 4 2" xfId="5032" xr:uid="{00000000-0005-0000-0000-0000FC0F0000}"/>
    <cellStyle name="Note 16 2 2 5" xfId="3967" xr:uid="{00000000-0005-0000-0000-0000FD0F0000}"/>
    <cellStyle name="Note 16 2 3" xfId="2199" xr:uid="{00000000-0005-0000-0000-0000FE0F0000}"/>
    <cellStyle name="Note 16 2 3 2" xfId="2200" xr:uid="{00000000-0005-0000-0000-0000FF0F0000}"/>
    <cellStyle name="Note 16 2 3 2 2" xfId="5034" xr:uid="{00000000-0005-0000-0000-000000100000}"/>
    <cellStyle name="Note 16 2 3 3" xfId="5033" xr:uid="{00000000-0005-0000-0000-000001100000}"/>
    <cellStyle name="Note 16 2 4" xfId="2201" xr:uid="{00000000-0005-0000-0000-000002100000}"/>
    <cellStyle name="Note 16 2 4 2" xfId="5035" xr:uid="{00000000-0005-0000-0000-000003100000}"/>
    <cellStyle name="Note 16 2 5" xfId="2202" xr:uid="{00000000-0005-0000-0000-000004100000}"/>
    <cellStyle name="Note 16 2 5 2" xfId="5036" xr:uid="{00000000-0005-0000-0000-000005100000}"/>
    <cellStyle name="Note 16 2 6" xfId="3626" xr:uid="{00000000-0005-0000-0000-000006100000}"/>
    <cellStyle name="Note 16 3" xfId="2203" xr:uid="{00000000-0005-0000-0000-000007100000}"/>
    <cellStyle name="Note 16 3 2" xfId="2204" xr:uid="{00000000-0005-0000-0000-000008100000}"/>
    <cellStyle name="Note 16 3 2 2" xfId="2205" xr:uid="{00000000-0005-0000-0000-000009100000}"/>
    <cellStyle name="Note 16 3 2 2 2" xfId="2206" xr:uid="{00000000-0005-0000-0000-00000A100000}"/>
    <cellStyle name="Note 16 3 2 2 2 2" xfId="5038" xr:uid="{00000000-0005-0000-0000-00000B100000}"/>
    <cellStyle name="Note 16 3 2 2 3" xfId="5037" xr:uid="{00000000-0005-0000-0000-00000C100000}"/>
    <cellStyle name="Note 16 3 2 3" xfId="2207" xr:uid="{00000000-0005-0000-0000-00000D100000}"/>
    <cellStyle name="Note 16 3 2 3 2" xfId="5039" xr:uid="{00000000-0005-0000-0000-00000E100000}"/>
    <cellStyle name="Note 16 3 2 4" xfId="2208" xr:uid="{00000000-0005-0000-0000-00000F100000}"/>
    <cellStyle name="Note 16 3 2 4 2" xfId="5040" xr:uid="{00000000-0005-0000-0000-000010100000}"/>
    <cellStyle name="Note 16 3 2 5" xfId="3968" xr:uid="{00000000-0005-0000-0000-000011100000}"/>
    <cellStyle name="Note 16 3 3" xfId="2209" xr:uid="{00000000-0005-0000-0000-000012100000}"/>
    <cellStyle name="Note 16 3 3 2" xfId="2210" xr:uid="{00000000-0005-0000-0000-000013100000}"/>
    <cellStyle name="Note 16 3 3 2 2" xfId="5042" xr:uid="{00000000-0005-0000-0000-000014100000}"/>
    <cellStyle name="Note 16 3 3 3" xfId="5041" xr:uid="{00000000-0005-0000-0000-000015100000}"/>
    <cellStyle name="Note 16 3 4" xfId="2211" xr:uid="{00000000-0005-0000-0000-000016100000}"/>
    <cellStyle name="Note 16 3 4 2" xfId="5043" xr:uid="{00000000-0005-0000-0000-000017100000}"/>
    <cellStyle name="Note 16 3 5" xfId="2212" xr:uid="{00000000-0005-0000-0000-000018100000}"/>
    <cellStyle name="Note 16 3 5 2" xfId="5044" xr:uid="{00000000-0005-0000-0000-000019100000}"/>
    <cellStyle name="Note 16 3 6" xfId="3627" xr:uid="{00000000-0005-0000-0000-00001A100000}"/>
    <cellStyle name="Note 16 4" xfId="2213" xr:uid="{00000000-0005-0000-0000-00001B100000}"/>
    <cellStyle name="Note 16 4 2" xfId="2214" xr:uid="{00000000-0005-0000-0000-00001C100000}"/>
    <cellStyle name="Note 16 4 2 2" xfId="2215" xr:uid="{00000000-0005-0000-0000-00001D100000}"/>
    <cellStyle name="Note 16 4 2 2 2" xfId="2216" xr:uid="{00000000-0005-0000-0000-00001E100000}"/>
    <cellStyle name="Note 16 4 2 2 2 2" xfId="5046" xr:uid="{00000000-0005-0000-0000-00001F100000}"/>
    <cellStyle name="Note 16 4 2 2 3" xfId="5045" xr:uid="{00000000-0005-0000-0000-000020100000}"/>
    <cellStyle name="Note 16 4 2 3" xfId="2217" xr:uid="{00000000-0005-0000-0000-000021100000}"/>
    <cellStyle name="Note 16 4 2 3 2" xfId="5047" xr:uid="{00000000-0005-0000-0000-000022100000}"/>
    <cellStyle name="Note 16 4 2 4" xfId="2218" xr:uid="{00000000-0005-0000-0000-000023100000}"/>
    <cellStyle name="Note 16 4 2 4 2" xfId="5048" xr:uid="{00000000-0005-0000-0000-000024100000}"/>
    <cellStyle name="Note 16 4 2 5" xfId="3969" xr:uid="{00000000-0005-0000-0000-000025100000}"/>
    <cellStyle name="Note 16 4 3" xfId="2219" xr:uid="{00000000-0005-0000-0000-000026100000}"/>
    <cellStyle name="Note 16 4 3 2" xfId="2220" xr:uid="{00000000-0005-0000-0000-000027100000}"/>
    <cellStyle name="Note 16 4 3 2 2" xfId="5050" xr:uid="{00000000-0005-0000-0000-000028100000}"/>
    <cellStyle name="Note 16 4 3 3" xfId="5049" xr:uid="{00000000-0005-0000-0000-000029100000}"/>
    <cellStyle name="Note 16 4 4" xfId="2221" xr:uid="{00000000-0005-0000-0000-00002A100000}"/>
    <cellStyle name="Note 16 4 4 2" xfId="5051" xr:uid="{00000000-0005-0000-0000-00002B100000}"/>
    <cellStyle name="Note 16 4 5" xfId="2222" xr:uid="{00000000-0005-0000-0000-00002C100000}"/>
    <cellStyle name="Note 16 4 5 2" xfId="5052" xr:uid="{00000000-0005-0000-0000-00002D100000}"/>
    <cellStyle name="Note 16 4 6" xfId="3628" xr:uid="{00000000-0005-0000-0000-00002E100000}"/>
    <cellStyle name="Note 17 2" xfId="2223" xr:uid="{00000000-0005-0000-0000-00002F100000}"/>
    <cellStyle name="Note 17 2 2" xfId="2224" xr:uid="{00000000-0005-0000-0000-000030100000}"/>
    <cellStyle name="Note 17 2 2 2" xfId="2225" xr:uid="{00000000-0005-0000-0000-000031100000}"/>
    <cellStyle name="Note 17 2 2 2 2" xfId="2226" xr:uid="{00000000-0005-0000-0000-000032100000}"/>
    <cellStyle name="Note 17 2 2 2 2 2" xfId="5054" xr:uid="{00000000-0005-0000-0000-000033100000}"/>
    <cellStyle name="Note 17 2 2 2 3" xfId="5053" xr:uid="{00000000-0005-0000-0000-000034100000}"/>
    <cellStyle name="Note 17 2 2 3" xfId="2227" xr:uid="{00000000-0005-0000-0000-000035100000}"/>
    <cellStyle name="Note 17 2 2 3 2" xfId="5055" xr:uid="{00000000-0005-0000-0000-000036100000}"/>
    <cellStyle name="Note 17 2 2 4" xfId="2228" xr:uid="{00000000-0005-0000-0000-000037100000}"/>
    <cellStyle name="Note 17 2 2 4 2" xfId="5056" xr:uid="{00000000-0005-0000-0000-000038100000}"/>
    <cellStyle name="Note 17 2 2 5" xfId="3970" xr:uid="{00000000-0005-0000-0000-000039100000}"/>
    <cellStyle name="Note 17 2 3" xfId="2229" xr:uid="{00000000-0005-0000-0000-00003A100000}"/>
    <cellStyle name="Note 17 2 3 2" xfId="2230" xr:uid="{00000000-0005-0000-0000-00003B100000}"/>
    <cellStyle name="Note 17 2 3 2 2" xfId="5058" xr:uid="{00000000-0005-0000-0000-00003C100000}"/>
    <cellStyle name="Note 17 2 3 3" xfId="5057" xr:uid="{00000000-0005-0000-0000-00003D100000}"/>
    <cellStyle name="Note 17 2 4" xfId="2231" xr:uid="{00000000-0005-0000-0000-00003E100000}"/>
    <cellStyle name="Note 17 2 4 2" xfId="5059" xr:uid="{00000000-0005-0000-0000-00003F100000}"/>
    <cellStyle name="Note 17 2 5" xfId="2232" xr:uid="{00000000-0005-0000-0000-000040100000}"/>
    <cellStyle name="Note 17 2 5 2" xfId="5060" xr:uid="{00000000-0005-0000-0000-000041100000}"/>
    <cellStyle name="Note 17 2 6" xfId="3629" xr:uid="{00000000-0005-0000-0000-000042100000}"/>
    <cellStyle name="Note 17 3" xfId="2233" xr:uid="{00000000-0005-0000-0000-000043100000}"/>
    <cellStyle name="Note 17 3 2" xfId="2234" xr:uid="{00000000-0005-0000-0000-000044100000}"/>
    <cellStyle name="Note 17 3 2 2" xfId="2235" xr:uid="{00000000-0005-0000-0000-000045100000}"/>
    <cellStyle name="Note 17 3 2 2 2" xfId="2236" xr:uid="{00000000-0005-0000-0000-000046100000}"/>
    <cellStyle name="Note 17 3 2 2 2 2" xfId="5062" xr:uid="{00000000-0005-0000-0000-000047100000}"/>
    <cellStyle name="Note 17 3 2 2 3" xfId="5061" xr:uid="{00000000-0005-0000-0000-000048100000}"/>
    <cellStyle name="Note 17 3 2 3" xfId="2237" xr:uid="{00000000-0005-0000-0000-000049100000}"/>
    <cellStyle name="Note 17 3 2 3 2" xfId="5063" xr:uid="{00000000-0005-0000-0000-00004A100000}"/>
    <cellStyle name="Note 17 3 2 4" xfId="2238" xr:uid="{00000000-0005-0000-0000-00004B100000}"/>
    <cellStyle name="Note 17 3 2 4 2" xfId="5064" xr:uid="{00000000-0005-0000-0000-00004C100000}"/>
    <cellStyle name="Note 17 3 2 5" xfId="3971" xr:uid="{00000000-0005-0000-0000-00004D100000}"/>
    <cellStyle name="Note 17 3 3" xfId="2239" xr:uid="{00000000-0005-0000-0000-00004E100000}"/>
    <cellStyle name="Note 17 3 3 2" xfId="2240" xr:uid="{00000000-0005-0000-0000-00004F100000}"/>
    <cellStyle name="Note 17 3 3 2 2" xfId="5066" xr:uid="{00000000-0005-0000-0000-000050100000}"/>
    <cellStyle name="Note 17 3 3 3" xfId="5065" xr:uid="{00000000-0005-0000-0000-000051100000}"/>
    <cellStyle name="Note 17 3 4" xfId="2241" xr:uid="{00000000-0005-0000-0000-000052100000}"/>
    <cellStyle name="Note 17 3 4 2" xfId="5067" xr:uid="{00000000-0005-0000-0000-000053100000}"/>
    <cellStyle name="Note 17 3 5" xfId="2242" xr:uid="{00000000-0005-0000-0000-000054100000}"/>
    <cellStyle name="Note 17 3 5 2" xfId="5068" xr:uid="{00000000-0005-0000-0000-000055100000}"/>
    <cellStyle name="Note 17 3 6" xfId="3630" xr:uid="{00000000-0005-0000-0000-000056100000}"/>
    <cellStyle name="Note 17 4" xfId="2243" xr:uid="{00000000-0005-0000-0000-000057100000}"/>
    <cellStyle name="Note 17 4 2" xfId="2244" xr:uid="{00000000-0005-0000-0000-000058100000}"/>
    <cellStyle name="Note 17 4 2 2" xfId="2245" xr:uid="{00000000-0005-0000-0000-000059100000}"/>
    <cellStyle name="Note 17 4 2 2 2" xfId="2246" xr:uid="{00000000-0005-0000-0000-00005A100000}"/>
    <cellStyle name="Note 17 4 2 2 2 2" xfId="5070" xr:uid="{00000000-0005-0000-0000-00005B100000}"/>
    <cellStyle name="Note 17 4 2 2 3" xfId="5069" xr:uid="{00000000-0005-0000-0000-00005C100000}"/>
    <cellStyle name="Note 17 4 2 3" xfId="2247" xr:uid="{00000000-0005-0000-0000-00005D100000}"/>
    <cellStyle name="Note 17 4 2 3 2" xfId="5071" xr:uid="{00000000-0005-0000-0000-00005E100000}"/>
    <cellStyle name="Note 17 4 2 4" xfId="2248" xr:uid="{00000000-0005-0000-0000-00005F100000}"/>
    <cellStyle name="Note 17 4 2 4 2" xfId="5072" xr:uid="{00000000-0005-0000-0000-000060100000}"/>
    <cellStyle name="Note 17 4 2 5" xfId="3972" xr:uid="{00000000-0005-0000-0000-000061100000}"/>
    <cellStyle name="Note 17 4 3" xfId="2249" xr:uid="{00000000-0005-0000-0000-000062100000}"/>
    <cellStyle name="Note 17 4 3 2" xfId="2250" xr:uid="{00000000-0005-0000-0000-000063100000}"/>
    <cellStyle name="Note 17 4 3 2 2" xfId="5074" xr:uid="{00000000-0005-0000-0000-000064100000}"/>
    <cellStyle name="Note 17 4 3 3" xfId="5073" xr:uid="{00000000-0005-0000-0000-000065100000}"/>
    <cellStyle name="Note 17 4 4" xfId="2251" xr:uid="{00000000-0005-0000-0000-000066100000}"/>
    <cellStyle name="Note 17 4 4 2" xfId="5075" xr:uid="{00000000-0005-0000-0000-000067100000}"/>
    <cellStyle name="Note 17 4 5" xfId="2252" xr:uid="{00000000-0005-0000-0000-000068100000}"/>
    <cellStyle name="Note 17 4 5 2" xfId="5076" xr:uid="{00000000-0005-0000-0000-000069100000}"/>
    <cellStyle name="Note 17 4 6" xfId="3631" xr:uid="{00000000-0005-0000-0000-00006A100000}"/>
    <cellStyle name="Note 18 2" xfId="2253" xr:uid="{00000000-0005-0000-0000-00006B100000}"/>
    <cellStyle name="Note 18 2 2" xfId="2254" xr:uid="{00000000-0005-0000-0000-00006C100000}"/>
    <cellStyle name="Note 18 2 2 2" xfId="2255" xr:uid="{00000000-0005-0000-0000-00006D100000}"/>
    <cellStyle name="Note 18 2 2 2 2" xfId="2256" xr:uid="{00000000-0005-0000-0000-00006E100000}"/>
    <cellStyle name="Note 18 2 2 2 2 2" xfId="5078" xr:uid="{00000000-0005-0000-0000-00006F100000}"/>
    <cellStyle name="Note 18 2 2 2 3" xfId="5077" xr:uid="{00000000-0005-0000-0000-000070100000}"/>
    <cellStyle name="Note 18 2 2 3" xfId="2257" xr:uid="{00000000-0005-0000-0000-000071100000}"/>
    <cellStyle name="Note 18 2 2 3 2" xfId="5079" xr:uid="{00000000-0005-0000-0000-000072100000}"/>
    <cellStyle name="Note 18 2 2 4" xfId="2258" xr:uid="{00000000-0005-0000-0000-000073100000}"/>
    <cellStyle name="Note 18 2 2 4 2" xfId="5080" xr:uid="{00000000-0005-0000-0000-000074100000}"/>
    <cellStyle name="Note 18 2 2 5" xfId="3973" xr:uid="{00000000-0005-0000-0000-000075100000}"/>
    <cellStyle name="Note 18 2 3" xfId="2259" xr:uid="{00000000-0005-0000-0000-000076100000}"/>
    <cellStyle name="Note 18 2 3 2" xfId="2260" xr:uid="{00000000-0005-0000-0000-000077100000}"/>
    <cellStyle name="Note 18 2 3 2 2" xfId="5082" xr:uid="{00000000-0005-0000-0000-000078100000}"/>
    <cellStyle name="Note 18 2 3 3" xfId="5081" xr:uid="{00000000-0005-0000-0000-000079100000}"/>
    <cellStyle name="Note 18 2 4" xfId="2261" xr:uid="{00000000-0005-0000-0000-00007A100000}"/>
    <cellStyle name="Note 18 2 4 2" xfId="5083" xr:uid="{00000000-0005-0000-0000-00007B100000}"/>
    <cellStyle name="Note 18 2 5" xfId="2262" xr:uid="{00000000-0005-0000-0000-00007C100000}"/>
    <cellStyle name="Note 18 2 5 2" xfId="5084" xr:uid="{00000000-0005-0000-0000-00007D100000}"/>
    <cellStyle name="Note 18 2 6" xfId="3632" xr:uid="{00000000-0005-0000-0000-00007E100000}"/>
    <cellStyle name="Note 18 3" xfId="2263" xr:uid="{00000000-0005-0000-0000-00007F100000}"/>
    <cellStyle name="Note 18 3 2" xfId="2264" xr:uid="{00000000-0005-0000-0000-000080100000}"/>
    <cellStyle name="Note 18 3 2 2" xfId="2265" xr:uid="{00000000-0005-0000-0000-000081100000}"/>
    <cellStyle name="Note 18 3 2 2 2" xfId="2266" xr:uid="{00000000-0005-0000-0000-000082100000}"/>
    <cellStyle name="Note 18 3 2 2 2 2" xfId="5086" xr:uid="{00000000-0005-0000-0000-000083100000}"/>
    <cellStyle name="Note 18 3 2 2 3" xfId="5085" xr:uid="{00000000-0005-0000-0000-000084100000}"/>
    <cellStyle name="Note 18 3 2 3" xfId="2267" xr:uid="{00000000-0005-0000-0000-000085100000}"/>
    <cellStyle name="Note 18 3 2 3 2" xfId="5087" xr:uid="{00000000-0005-0000-0000-000086100000}"/>
    <cellStyle name="Note 18 3 2 4" xfId="2268" xr:uid="{00000000-0005-0000-0000-000087100000}"/>
    <cellStyle name="Note 18 3 2 4 2" xfId="5088" xr:uid="{00000000-0005-0000-0000-000088100000}"/>
    <cellStyle name="Note 18 3 2 5" xfId="3974" xr:uid="{00000000-0005-0000-0000-000089100000}"/>
    <cellStyle name="Note 18 3 3" xfId="2269" xr:uid="{00000000-0005-0000-0000-00008A100000}"/>
    <cellStyle name="Note 18 3 3 2" xfId="2270" xr:uid="{00000000-0005-0000-0000-00008B100000}"/>
    <cellStyle name="Note 18 3 3 2 2" xfId="5090" xr:uid="{00000000-0005-0000-0000-00008C100000}"/>
    <cellStyle name="Note 18 3 3 3" xfId="5089" xr:uid="{00000000-0005-0000-0000-00008D100000}"/>
    <cellStyle name="Note 18 3 4" xfId="2271" xr:uid="{00000000-0005-0000-0000-00008E100000}"/>
    <cellStyle name="Note 18 3 4 2" xfId="5091" xr:uid="{00000000-0005-0000-0000-00008F100000}"/>
    <cellStyle name="Note 18 3 5" xfId="2272" xr:uid="{00000000-0005-0000-0000-000090100000}"/>
    <cellStyle name="Note 18 3 5 2" xfId="5092" xr:uid="{00000000-0005-0000-0000-000091100000}"/>
    <cellStyle name="Note 18 3 6" xfId="3633" xr:uid="{00000000-0005-0000-0000-000092100000}"/>
    <cellStyle name="Note 18 4" xfId="2273" xr:uid="{00000000-0005-0000-0000-000093100000}"/>
    <cellStyle name="Note 18 4 2" xfId="2274" xr:uid="{00000000-0005-0000-0000-000094100000}"/>
    <cellStyle name="Note 18 4 2 2" xfId="2275" xr:uid="{00000000-0005-0000-0000-000095100000}"/>
    <cellStyle name="Note 18 4 2 2 2" xfId="2276" xr:uid="{00000000-0005-0000-0000-000096100000}"/>
    <cellStyle name="Note 18 4 2 2 2 2" xfId="5094" xr:uid="{00000000-0005-0000-0000-000097100000}"/>
    <cellStyle name="Note 18 4 2 2 3" xfId="5093" xr:uid="{00000000-0005-0000-0000-000098100000}"/>
    <cellStyle name="Note 18 4 2 3" xfId="2277" xr:uid="{00000000-0005-0000-0000-000099100000}"/>
    <cellStyle name="Note 18 4 2 3 2" xfId="5095" xr:uid="{00000000-0005-0000-0000-00009A100000}"/>
    <cellStyle name="Note 18 4 2 4" xfId="2278" xr:uid="{00000000-0005-0000-0000-00009B100000}"/>
    <cellStyle name="Note 18 4 2 4 2" xfId="5096" xr:uid="{00000000-0005-0000-0000-00009C100000}"/>
    <cellStyle name="Note 18 4 2 5" xfId="3975" xr:uid="{00000000-0005-0000-0000-00009D100000}"/>
    <cellStyle name="Note 18 4 3" xfId="2279" xr:uid="{00000000-0005-0000-0000-00009E100000}"/>
    <cellStyle name="Note 18 4 3 2" xfId="2280" xr:uid="{00000000-0005-0000-0000-00009F100000}"/>
    <cellStyle name="Note 18 4 3 2 2" xfId="5098" xr:uid="{00000000-0005-0000-0000-0000A0100000}"/>
    <cellStyle name="Note 18 4 3 3" xfId="5097" xr:uid="{00000000-0005-0000-0000-0000A1100000}"/>
    <cellStyle name="Note 18 4 4" xfId="2281" xr:uid="{00000000-0005-0000-0000-0000A2100000}"/>
    <cellStyle name="Note 18 4 4 2" xfId="5099" xr:uid="{00000000-0005-0000-0000-0000A3100000}"/>
    <cellStyle name="Note 18 4 5" xfId="2282" xr:uid="{00000000-0005-0000-0000-0000A4100000}"/>
    <cellStyle name="Note 18 4 5 2" xfId="5100" xr:uid="{00000000-0005-0000-0000-0000A5100000}"/>
    <cellStyle name="Note 18 4 6" xfId="3634" xr:uid="{00000000-0005-0000-0000-0000A6100000}"/>
    <cellStyle name="Note 19 2" xfId="2283" xr:uid="{00000000-0005-0000-0000-0000A7100000}"/>
    <cellStyle name="Note 19 2 2" xfId="2284" xr:uid="{00000000-0005-0000-0000-0000A8100000}"/>
    <cellStyle name="Note 19 2 2 2" xfId="2285" xr:uid="{00000000-0005-0000-0000-0000A9100000}"/>
    <cellStyle name="Note 19 2 2 2 2" xfId="2286" xr:uid="{00000000-0005-0000-0000-0000AA100000}"/>
    <cellStyle name="Note 19 2 2 2 2 2" xfId="2287" xr:uid="{00000000-0005-0000-0000-0000AB100000}"/>
    <cellStyle name="Note 19 2 2 2 2 2 2" xfId="5102" xr:uid="{00000000-0005-0000-0000-0000AC100000}"/>
    <cellStyle name="Note 19 2 2 2 2 3" xfId="5101" xr:uid="{00000000-0005-0000-0000-0000AD100000}"/>
    <cellStyle name="Note 19 2 2 2 3" xfId="2288" xr:uid="{00000000-0005-0000-0000-0000AE100000}"/>
    <cellStyle name="Note 19 2 2 2 3 2" xfId="5103" xr:uid="{00000000-0005-0000-0000-0000AF100000}"/>
    <cellStyle name="Note 19 2 2 2 4" xfId="2289" xr:uid="{00000000-0005-0000-0000-0000B0100000}"/>
    <cellStyle name="Note 19 2 2 2 4 2" xfId="5104" xr:uid="{00000000-0005-0000-0000-0000B1100000}"/>
    <cellStyle name="Note 19 2 2 2 5" xfId="3976" xr:uid="{00000000-0005-0000-0000-0000B2100000}"/>
    <cellStyle name="Note 19 2 2 3" xfId="2290" xr:uid="{00000000-0005-0000-0000-0000B3100000}"/>
    <cellStyle name="Note 19 2 2 3 2" xfId="2291" xr:uid="{00000000-0005-0000-0000-0000B4100000}"/>
    <cellStyle name="Note 19 2 2 3 2 2" xfId="5106" xr:uid="{00000000-0005-0000-0000-0000B5100000}"/>
    <cellStyle name="Note 19 2 2 3 3" xfId="5105" xr:uid="{00000000-0005-0000-0000-0000B6100000}"/>
    <cellStyle name="Note 19 2 2 4" xfId="2292" xr:uid="{00000000-0005-0000-0000-0000B7100000}"/>
    <cellStyle name="Note 19 2 2 4 2" xfId="5107" xr:uid="{00000000-0005-0000-0000-0000B8100000}"/>
    <cellStyle name="Note 19 2 2 5" xfId="2293" xr:uid="{00000000-0005-0000-0000-0000B9100000}"/>
    <cellStyle name="Note 19 2 2 5 2" xfId="5108" xr:uid="{00000000-0005-0000-0000-0000BA100000}"/>
    <cellStyle name="Note 19 2 2 6" xfId="3636" xr:uid="{00000000-0005-0000-0000-0000BB100000}"/>
    <cellStyle name="Note 19 2 3" xfId="2294" xr:uid="{00000000-0005-0000-0000-0000BC100000}"/>
    <cellStyle name="Note 19 2 3 2" xfId="2295" xr:uid="{00000000-0005-0000-0000-0000BD100000}"/>
    <cellStyle name="Note 19 2 3 2 2" xfId="2296" xr:uid="{00000000-0005-0000-0000-0000BE100000}"/>
    <cellStyle name="Note 19 2 3 2 2 2" xfId="2297" xr:uid="{00000000-0005-0000-0000-0000BF100000}"/>
    <cellStyle name="Note 19 2 3 2 2 2 2" xfId="5110" xr:uid="{00000000-0005-0000-0000-0000C0100000}"/>
    <cellStyle name="Note 19 2 3 2 2 3" xfId="5109" xr:uid="{00000000-0005-0000-0000-0000C1100000}"/>
    <cellStyle name="Note 19 2 3 2 3" xfId="2298" xr:uid="{00000000-0005-0000-0000-0000C2100000}"/>
    <cellStyle name="Note 19 2 3 2 3 2" xfId="5111" xr:uid="{00000000-0005-0000-0000-0000C3100000}"/>
    <cellStyle name="Note 19 2 3 2 4" xfId="2299" xr:uid="{00000000-0005-0000-0000-0000C4100000}"/>
    <cellStyle name="Note 19 2 3 2 4 2" xfId="5112" xr:uid="{00000000-0005-0000-0000-0000C5100000}"/>
    <cellStyle name="Note 19 2 3 2 5" xfId="3977" xr:uid="{00000000-0005-0000-0000-0000C6100000}"/>
    <cellStyle name="Note 19 2 3 3" xfId="2300" xr:uid="{00000000-0005-0000-0000-0000C7100000}"/>
    <cellStyle name="Note 19 2 3 3 2" xfId="2301" xr:uid="{00000000-0005-0000-0000-0000C8100000}"/>
    <cellStyle name="Note 19 2 3 3 2 2" xfId="5114" xr:uid="{00000000-0005-0000-0000-0000C9100000}"/>
    <cellStyle name="Note 19 2 3 3 3" xfId="5113" xr:uid="{00000000-0005-0000-0000-0000CA100000}"/>
    <cellStyle name="Note 19 2 3 4" xfId="2302" xr:uid="{00000000-0005-0000-0000-0000CB100000}"/>
    <cellStyle name="Note 19 2 3 4 2" xfId="5115" xr:uid="{00000000-0005-0000-0000-0000CC100000}"/>
    <cellStyle name="Note 19 2 3 5" xfId="2303" xr:uid="{00000000-0005-0000-0000-0000CD100000}"/>
    <cellStyle name="Note 19 2 3 5 2" xfId="5116" xr:uid="{00000000-0005-0000-0000-0000CE100000}"/>
    <cellStyle name="Note 19 2 3 6" xfId="3637" xr:uid="{00000000-0005-0000-0000-0000CF100000}"/>
    <cellStyle name="Note 19 2 4" xfId="3635" xr:uid="{00000000-0005-0000-0000-0000D0100000}"/>
    <cellStyle name="Note 19 3" xfId="2304" xr:uid="{00000000-0005-0000-0000-0000D1100000}"/>
    <cellStyle name="Note 19 3 2" xfId="3638" xr:uid="{00000000-0005-0000-0000-0000D2100000}"/>
    <cellStyle name="Note 2" xfId="2305" xr:uid="{00000000-0005-0000-0000-0000D3100000}"/>
    <cellStyle name="Note 2 10" xfId="2306" xr:uid="{00000000-0005-0000-0000-0000D4100000}"/>
    <cellStyle name="Note 2 10 2" xfId="3640" xr:uid="{00000000-0005-0000-0000-0000D5100000}"/>
    <cellStyle name="Note 2 11" xfId="2307" xr:uid="{00000000-0005-0000-0000-0000D6100000}"/>
    <cellStyle name="Note 2 11 2" xfId="3641" xr:uid="{00000000-0005-0000-0000-0000D7100000}"/>
    <cellStyle name="Note 2 12" xfId="2308" xr:uid="{00000000-0005-0000-0000-0000D8100000}"/>
    <cellStyle name="Note 2 12 2" xfId="3642" xr:uid="{00000000-0005-0000-0000-0000D9100000}"/>
    <cellStyle name="Note 2 13" xfId="2309" xr:uid="{00000000-0005-0000-0000-0000DA100000}"/>
    <cellStyle name="Note 2 13 2" xfId="2310" xr:uid="{00000000-0005-0000-0000-0000DB100000}"/>
    <cellStyle name="Note 2 13 2 2" xfId="2311" xr:uid="{00000000-0005-0000-0000-0000DC100000}"/>
    <cellStyle name="Note 2 13 2 2 2" xfId="3645" xr:uid="{00000000-0005-0000-0000-0000DD100000}"/>
    <cellStyle name="Note 2 13 2 3" xfId="2312" xr:uid="{00000000-0005-0000-0000-0000DE100000}"/>
    <cellStyle name="Note 2 13 2 3 2" xfId="3646" xr:uid="{00000000-0005-0000-0000-0000DF100000}"/>
    <cellStyle name="Note 2 13 2 4" xfId="2313" xr:uid="{00000000-0005-0000-0000-0000E0100000}"/>
    <cellStyle name="Note 2 13 2 4 2" xfId="2314" xr:uid="{00000000-0005-0000-0000-0000E1100000}"/>
    <cellStyle name="Note 2 13 2 4 2 2" xfId="2315" xr:uid="{00000000-0005-0000-0000-0000E2100000}"/>
    <cellStyle name="Note 2 13 2 4 2 2 2" xfId="5118" xr:uid="{00000000-0005-0000-0000-0000E3100000}"/>
    <cellStyle name="Note 2 13 2 4 2 3" xfId="5117" xr:uid="{00000000-0005-0000-0000-0000E4100000}"/>
    <cellStyle name="Note 2 13 2 4 3" xfId="2316" xr:uid="{00000000-0005-0000-0000-0000E5100000}"/>
    <cellStyle name="Note 2 13 2 4 3 2" xfId="5119" xr:uid="{00000000-0005-0000-0000-0000E6100000}"/>
    <cellStyle name="Note 2 13 2 4 4" xfId="2317" xr:uid="{00000000-0005-0000-0000-0000E7100000}"/>
    <cellStyle name="Note 2 13 2 4 4 2" xfId="5120" xr:uid="{00000000-0005-0000-0000-0000E8100000}"/>
    <cellStyle name="Note 2 13 2 4 5" xfId="3978" xr:uid="{00000000-0005-0000-0000-0000E9100000}"/>
    <cellStyle name="Note 2 13 2 5" xfId="2318" xr:uid="{00000000-0005-0000-0000-0000EA100000}"/>
    <cellStyle name="Note 2 13 2 5 2" xfId="2319" xr:uid="{00000000-0005-0000-0000-0000EB100000}"/>
    <cellStyle name="Note 2 13 2 5 2 2" xfId="5122" xr:uid="{00000000-0005-0000-0000-0000EC100000}"/>
    <cellStyle name="Note 2 13 2 5 3" xfId="5121" xr:uid="{00000000-0005-0000-0000-0000ED100000}"/>
    <cellStyle name="Note 2 13 2 6" xfId="2320" xr:uid="{00000000-0005-0000-0000-0000EE100000}"/>
    <cellStyle name="Note 2 13 2 6 2" xfId="5123" xr:uid="{00000000-0005-0000-0000-0000EF100000}"/>
    <cellStyle name="Note 2 13 2 7" xfId="2321" xr:uid="{00000000-0005-0000-0000-0000F0100000}"/>
    <cellStyle name="Note 2 13 2 7 2" xfId="5124" xr:uid="{00000000-0005-0000-0000-0000F1100000}"/>
    <cellStyle name="Note 2 13 2 8" xfId="3644" xr:uid="{00000000-0005-0000-0000-0000F2100000}"/>
    <cellStyle name="Note 2 13 3" xfId="2322" xr:uid="{00000000-0005-0000-0000-0000F3100000}"/>
    <cellStyle name="Note 2 13 3 2" xfId="2323" xr:uid="{00000000-0005-0000-0000-0000F4100000}"/>
    <cellStyle name="Note 2 13 3 2 2" xfId="2324" xr:uid="{00000000-0005-0000-0000-0000F5100000}"/>
    <cellStyle name="Note 2 13 3 2 2 2" xfId="2325" xr:uid="{00000000-0005-0000-0000-0000F6100000}"/>
    <cellStyle name="Note 2 13 3 2 2 2 2" xfId="5126" xr:uid="{00000000-0005-0000-0000-0000F7100000}"/>
    <cellStyle name="Note 2 13 3 2 2 3" xfId="5125" xr:uid="{00000000-0005-0000-0000-0000F8100000}"/>
    <cellStyle name="Note 2 13 3 2 3" xfId="2326" xr:uid="{00000000-0005-0000-0000-0000F9100000}"/>
    <cellStyle name="Note 2 13 3 2 3 2" xfId="5127" xr:uid="{00000000-0005-0000-0000-0000FA100000}"/>
    <cellStyle name="Note 2 13 3 2 4" xfId="2327" xr:uid="{00000000-0005-0000-0000-0000FB100000}"/>
    <cellStyle name="Note 2 13 3 2 4 2" xfId="5128" xr:uid="{00000000-0005-0000-0000-0000FC100000}"/>
    <cellStyle name="Note 2 13 3 2 5" xfId="3979" xr:uid="{00000000-0005-0000-0000-0000FD100000}"/>
    <cellStyle name="Note 2 13 3 3" xfId="2328" xr:uid="{00000000-0005-0000-0000-0000FE100000}"/>
    <cellStyle name="Note 2 13 3 3 2" xfId="2329" xr:uid="{00000000-0005-0000-0000-0000FF100000}"/>
    <cellStyle name="Note 2 13 3 3 2 2" xfId="5130" xr:uid="{00000000-0005-0000-0000-000000110000}"/>
    <cellStyle name="Note 2 13 3 3 3" xfId="5129" xr:uid="{00000000-0005-0000-0000-000001110000}"/>
    <cellStyle name="Note 2 13 3 4" xfId="2330" xr:uid="{00000000-0005-0000-0000-000002110000}"/>
    <cellStyle name="Note 2 13 3 4 2" xfId="5131" xr:uid="{00000000-0005-0000-0000-000003110000}"/>
    <cellStyle name="Note 2 13 3 5" xfId="2331" xr:uid="{00000000-0005-0000-0000-000004110000}"/>
    <cellStyle name="Note 2 13 3 5 2" xfId="5132" xr:uid="{00000000-0005-0000-0000-000005110000}"/>
    <cellStyle name="Note 2 13 3 6" xfId="3647" xr:uid="{00000000-0005-0000-0000-000006110000}"/>
    <cellStyle name="Note 2 13 4" xfId="3643" xr:uid="{00000000-0005-0000-0000-000007110000}"/>
    <cellStyle name="Note 2 14" xfId="2332" xr:uid="{00000000-0005-0000-0000-000008110000}"/>
    <cellStyle name="Note 2 14 2" xfId="3648" xr:uid="{00000000-0005-0000-0000-000009110000}"/>
    <cellStyle name="Note 2 15" xfId="2333" xr:uid="{00000000-0005-0000-0000-00000A110000}"/>
    <cellStyle name="Note 2 15 2" xfId="3649" xr:uid="{00000000-0005-0000-0000-00000B110000}"/>
    <cellStyle name="Note 2 16" xfId="2334" xr:uid="{00000000-0005-0000-0000-00000C110000}"/>
    <cellStyle name="Note 2 17" xfId="3516" xr:uid="{00000000-0005-0000-0000-00000D110000}"/>
    <cellStyle name="Note 2 18" xfId="3639" xr:uid="{00000000-0005-0000-0000-00000E110000}"/>
    <cellStyle name="Note 2 19" xfId="6076" xr:uid="{00000000-0005-0000-0000-00000F110000}"/>
    <cellStyle name="Note 2 2" xfId="2335" xr:uid="{00000000-0005-0000-0000-000010110000}"/>
    <cellStyle name="Note 2 2 10" xfId="2336" xr:uid="{00000000-0005-0000-0000-000011110000}"/>
    <cellStyle name="Note 2 2 10 2" xfId="2337" xr:uid="{00000000-0005-0000-0000-000012110000}"/>
    <cellStyle name="Note 2 2 10 2 2" xfId="2338" xr:uid="{00000000-0005-0000-0000-000013110000}"/>
    <cellStyle name="Note 2 2 10 2 2 2" xfId="2339" xr:uid="{00000000-0005-0000-0000-000014110000}"/>
    <cellStyle name="Note 2 2 10 2 2 2 2" xfId="5134" xr:uid="{00000000-0005-0000-0000-000015110000}"/>
    <cellStyle name="Note 2 2 10 2 2 3" xfId="5133" xr:uid="{00000000-0005-0000-0000-000016110000}"/>
    <cellStyle name="Note 2 2 10 2 3" xfId="2340" xr:uid="{00000000-0005-0000-0000-000017110000}"/>
    <cellStyle name="Note 2 2 10 2 3 2" xfId="5135" xr:uid="{00000000-0005-0000-0000-000018110000}"/>
    <cellStyle name="Note 2 2 10 2 4" xfId="2341" xr:uid="{00000000-0005-0000-0000-000019110000}"/>
    <cellStyle name="Note 2 2 10 2 4 2" xfId="5136" xr:uid="{00000000-0005-0000-0000-00001A110000}"/>
    <cellStyle name="Note 2 2 10 2 5" xfId="3980" xr:uid="{00000000-0005-0000-0000-00001B110000}"/>
    <cellStyle name="Note 2 2 10 3" xfId="2342" xr:uid="{00000000-0005-0000-0000-00001C110000}"/>
    <cellStyle name="Note 2 2 10 3 2" xfId="2343" xr:uid="{00000000-0005-0000-0000-00001D110000}"/>
    <cellStyle name="Note 2 2 10 3 2 2" xfId="5138" xr:uid="{00000000-0005-0000-0000-00001E110000}"/>
    <cellStyle name="Note 2 2 10 3 3" xfId="5137" xr:uid="{00000000-0005-0000-0000-00001F110000}"/>
    <cellStyle name="Note 2 2 10 4" xfId="2344" xr:uid="{00000000-0005-0000-0000-000020110000}"/>
    <cellStyle name="Note 2 2 10 4 2" xfId="5139" xr:uid="{00000000-0005-0000-0000-000021110000}"/>
    <cellStyle name="Note 2 2 10 5" xfId="2345" xr:uid="{00000000-0005-0000-0000-000022110000}"/>
    <cellStyle name="Note 2 2 10 5 2" xfId="5140" xr:uid="{00000000-0005-0000-0000-000023110000}"/>
    <cellStyle name="Note 2 2 10 6" xfId="3651" xr:uid="{00000000-0005-0000-0000-000024110000}"/>
    <cellStyle name="Note 2 2 11" xfId="2346" xr:uid="{00000000-0005-0000-0000-000025110000}"/>
    <cellStyle name="Note 2 2 11 2" xfId="2347" xr:uid="{00000000-0005-0000-0000-000026110000}"/>
    <cellStyle name="Note 2 2 11 2 2" xfId="2348" xr:uid="{00000000-0005-0000-0000-000027110000}"/>
    <cellStyle name="Note 2 2 11 2 2 2" xfId="2349" xr:uid="{00000000-0005-0000-0000-000028110000}"/>
    <cellStyle name="Note 2 2 11 2 2 2 2" xfId="5142" xr:uid="{00000000-0005-0000-0000-000029110000}"/>
    <cellStyle name="Note 2 2 11 2 2 3" xfId="5141" xr:uid="{00000000-0005-0000-0000-00002A110000}"/>
    <cellStyle name="Note 2 2 11 2 3" xfId="2350" xr:uid="{00000000-0005-0000-0000-00002B110000}"/>
    <cellStyle name="Note 2 2 11 2 3 2" xfId="5143" xr:uid="{00000000-0005-0000-0000-00002C110000}"/>
    <cellStyle name="Note 2 2 11 2 4" xfId="2351" xr:uid="{00000000-0005-0000-0000-00002D110000}"/>
    <cellStyle name="Note 2 2 11 2 4 2" xfId="5144" xr:uid="{00000000-0005-0000-0000-00002E110000}"/>
    <cellStyle name="Note 2 2 11 2 5" xfId="3981" xr:uid="{00000000-0005-0000-0000-00002F110000}"/>
    <cellStyle name="Note 2 2 11 3" xfId="2352" xr:uid="{00000000-0005-0000-0000-000030110000}"/>
    <cellStyle name="Note 2 2 11 3 2" xfId="2353" xr:uid="{00000000-0005-0000-0000-000031110000}"/>
    <cellStyle name="Note 2 2 11 3 2 2" xfId="5146" xr:uid="{00000000-0005-0000-0000-000032110000}"/>
    <cellStyle name="Note 2 2 11 3 3" xfId="5145" xr:uid="{00000000-0005-0000-0000-000033110000}"/>
    <cellStyle name="Note 2 2 11 4" xfId="2354" xr:uid="{00000000-0005-0000-0000-000034110000}"/>
    <cellStyle name="Note 2 2 11 4 2" xfId="5147" xr:uid="{00000000-0005-0000-0000-000035110000}"/>
    <cellStyle name="Note 2 2 11 5" xfId="2355" xr:uid="{00000000-0005-0000-0000-000036110000}"/>
    <cellStyle name="Note 2 2 11 5 2" xfId="5148" xr:uid="{00000000-0005-0000-0000-000037110000}"/>
    <cellStyle name="Note 2 2 11 6" xfId="3652" xr:uid="{00000000-0005-0000-0000-000038110000}"/>
    <cellStyle name="Note 2 2 12" xfId="2356" xr:uid="{00000000-0005-0000-0000-000039110000}"/>
    <cellStyle name="Note 2 2 12 2" xfId="2357" xr:uid="{00000000-0005-0000-0000-00003A110000}"/>
    <cellStyle name="Note 2 2 12 2 2" xfId="2358" xr:uid="{00000000-0005-0000-0000-00003B110000}"/>
    <cellStyle name="Note 2 2 12 2 2 2" xfId="2359" xr:uid="{00000000-0005-0000-0000-00003C110000}"/>
    <cellStyle name="Note 2 2 12 2 2 2 2" xfId="5150" xr:uid="{00000000-0005-0000-0000-00003D110000}"/>
    <cellStyle name="Note 2 2 12 2 2 3" xfId="5149" xr:uid="{00000000-0005-0000-0000-00003E110000}"/>
    <cellStyle name="Note 2 2 12 2 3" xfId="2360" xr:uid="{00000000-0005-0000-0000-00003F110000}"/>
    <cellStyle name="Note 2 2 12 2 3 2" xfId="5151" xr:uid="{00000000-0005-0000-0000-000040110000}"/>
    <cellStyle name="Note 2 2 12 2 4" xfId="2361" xr:uid="{00000000-0005-0000-0000-000041110000}"/>
    <cellStyle name="Note 2 2 12 2 4 2" xfId="5152" xr:uid="{00000000-0005-0000-0000-000042110000}"/>
    <cellStyle name="Note 2 2 12 2 5" xfId="3982" xr:uid="{00000000-0005-0000-0000-000043110000}"/>
    <cellStyle name="Note 2 2 12 3" xfId="2362" xr:uid="{00000000-0005-0000-0000-000044110000}"/>
    <cellStyle name="Note 2 2 12 3 2" xfId="2363" xr:uid="{00000000-0005-0000-0000-000045110000}"/>
    <cellStyle name="Note 2 2 12 3 2 2" xfId="5154" xr:uid="{00000000-0005-0000-0000-000046110000}"/>
    <cellStyle name="Note 2 2 12 3 3" xfId="5153" xr:uid="{00000000-0005-0000-0000-000047110000}"/>
    <cellStyle name="Note 2 2 12 4" xfId="2364" xr:uid="{00000000-0005-0000-0000-000048110000}"/>
    <cellStyle name="Note 2 2 12 4 2" xfId="5155" xr:uid="{00000000-0005-0000-0000-000049110000}"/>
    <cellStyle name="Note 2 2 12 5" xfId="2365" xr:uid="{00000000-0005-0000-0000-00004A110000}"/>
    <cellStyle name="Note 2 2 12 5 2" xfId="5156" xr:uid="{00000000-0005-0000-0000-00004B110000}"/>
    <cellStyle name="Note 2 2 12 6" xfId="3653" xr:uid="{00000000-0005-0000-0000-00004C110000}"/>
    <cellStyle name="Note 2 2 13" xfId="2366" xr:uid="{00000000-0005-0000-0000-00004D110000}"/>
    <cellStyle name="Note 2 2 13 2" xfId="2367" xr:uid="{00000000-0005-0000-0000-00004E110000}"/>
    <cellStyle name="Note 2 2 13 2 2" xfId="2368" xr:uid="{00000000-0005-0000-0000-00004F110000}"/>
    <cellStyle name="Note 2 2 13 2 2 2" xfId="2369" xr:uid="{00000000-0005-0000-0000-000050110000}"/>
    <cellStyle name="Note 2 2 13 2 2 2 2" xfId="2370" xr:uid="{00000000-0005-0000-0000-000051110000}"/>
    <cellStyle name="Note 2 2 13 2 2 2 2 2" xfId="2371" xr:uid="{00000000-0005-0000-0000-000052110000}"/>
    <cellStyle name="Note 2 2 13 2 2 2 2 2 2" xfId="5158" xr:uid="{00000000-0005-0000-0000-000053110000}"/>
    <cellStyle name="Note 2 2 13 2 2 2 2 3" xfId="5157" xr:uid="{00000000-0005-0000-0000-000054110000}"/>
    <cellStyle name="Note 2 2 13 2 2 2 3" xfId="2372" xr:uid="{00000000-0005-0000-0000-000055110000}"/>
    <cellStyle name="Note 2 2 13 2 2 2 3 2" xfId="5159" xr:uid="{00000000-0005-0000-0000-000056110000}"/>
    <cellStyle name="Note 2 2 13 2 2 2 4" xfId="2373" xr:uid="{00000000-0005-0000-0000-000057110000}"/>
    <cellStyle name="Note 2 2 13 2 2 2 4 2" xfId="5160" xr:uid="{00000000-0005-0000-0000-000058110000}"/>
    <cellStyle name="Note 2 2 13 2 2 2 5" xfId="3984" xr:uid="{00000000-0005-0000-0000-000059110000}"/>
    <cellStyle name="Note 2 2 13 2 2 3" xfId="2374" xr:uid="{00000000-0005-0000-0000-00005A110000}"/>
    <cellStyle name="Note 2 2 13 2 2 3 2" xfId="2375" xr:uid="{00000000-0005-0000-0000-00005B110000}"/>
    <cellStyle name="Note 2 2 13 2 2 3 2 2" xfId="5162" xr:uid="{00000000-0005-0000-0000-00005C110000}"/>
    <cellStyle name="Note 2 2 13 2 2 3 3" xfId="5161" xr:uid="{00000000-0005-0000-0000-00005D110000}"/>
    <cellStyle name="Note 2 2 13 2 2 4" xfId="2376" xr:uid="{00000000-0005-0000-0000-00005E110000}"/>
    <cellStyle name="Note 2 2 13 2 2 4 2" xfId="5163" xr:uid="{00000000-0005-0000-0000-00005F110000}"/>
    <cellStyle name="Note 2 2 13 2 2 5" xfId="2377" xr:uid="{00000000-0005-0000-0000-000060110000}"/>
    <cellStyle name="Note 2 2 13 2 2 5 2" xfId="5164" xr:uid="{00000000-0005-0000-0000-000061110000}"/>
    <cellStyle name="Note 2 2 13 2 2 6" xfId="3656" xr:uid="{00000000-0005-0000-0000-000062110000}"/>
    <cellStyle name="Note 2 2 13 2 3" xfId="2378" xr:uid="{00000000-0005-0000-0000-000063110000}"/>
    <cellStyle name="Note 2 2 13 2 3 2" xfId="2379" xr:uid="{00000000-0005-0000-0000-000064110000}"/>
    <cellStyle name="Note 2 2 13 2 3 2 2" xfId="2380" xr:uid="{00000000-0005-0000-0000-000065110000}"/>
    <cellStyle name="Note 2 2 13 2 3 2 2 2" xfId="2381" xr:uid="{00000000-0005-0000-0000-000066110000}"/>
    <cellStyle name="Note 2 2 13 2 3 2 2 2 2" xfId="5166" xr:uid="{00000000-0005-0000-0000-000067110000}"/>
    <cellStyle name="Note 2 2 13 2 3 2 2 3" xfId="5165" xr:uid="{00000000-0005-0000-0000-000068110000}"/>
    <cellStyle name="Note 2 2 13 2 3 2 3" xfId="2382" xr:uid="{00000000-0005-0000-0000-000069110000}"/>
    <cellStyle name="Note 2 2 13 2 3 2 3 2" xfId="5167" xr:uid="{00000000-0005-0000-0000-00006A110000}"/>
    <cellStyle name="Note 2 2 13 2 3 2 4" xfId="2383" xr:uid="{00000000-0005-0000-0000-00006B110000}"/>
    <cellStyle name="Note 2 2 13 2 3 2 4 2" xfId="5168" xr:uid="{00000000-0005-0000-0000-00006C110000}"/>
    <cellStyle name="Note 2 2 13 2 3 2 5" xfId="3985" xr:uid="{00000000-0005-0000-0000-00006D110000}"/>
    <cellStyle name="Note 2 2 13 2 3 3" xfId="2384" xr:uid="{00000000-0005-0000-0000-00006E110000}"/>
    <cellStyle name="Note 2 2 13 2 3 3 2" xfId="2385" xr:uid="{00000000-0005-0000-0000-00006F110000}"/>
    <cellStyle name="Note 2 2 13 2 3 3 2 2" xfId="5170" xr:uid="{00000000-0005-0000-0000-000070110000}"/>
    <cellStyle name="Note 2 2 13 2 3 3 3" xfId="5169" xr:uid="{00000000-0005-0000-0000-000071110000}"/>
    <cellStyle name="Note 2 2 13 2 3 4" xfId="2386" xr:uid="{00000000-0005-0000-0000-000072110000}"/>
    <cellStyle name="Note 2 2 13 2 3 4 2" xfId="5171" xr:uid="{00000000-0005-0000-0000-000073110000}"/>
    <cellStyle name="Note 2 2 13 2 3 5" xfId="2387" xr:uid="{00000000-0005-0000-0000-000074110000}"/>
    <cellStyle name="Note 2 2 13 2 3 5 2" xfId="5172" xr:uid="{00000000-0005-0000-0000-000075110000}"/>
    <cellStyle name="Note 2 2 13 2 3 6" xfId="3657" xr:uid="{00000000-0005-0000-0000-000076110000}"/>
    <cellStyle name="Note 2 2 13 2 4" xfId="3655" xr:uid="{00000000-0005-0000-0000-000077110000}"/>
    <cellStyle name="Note 2 2 13 3" xfId="2388" xr:uid="{00000000-0005-0000-0000-000078110000}"/>
    <cellStyle name="Note 2 2 13 3 2" xfId="3658" xr:uid="{00000000-0005-0000-0000-000079110000}"/>
    <cellStyle name="Note 2 2 13 4" xfId="2389" xr:uid="{00000000-0005-0000-0000-00007A110000}"/>
    <cellStyle name="Note 2 2 13 4 2" xfId="2390" xr:uid="{00000000-0005-0000-0000-00007B110000}"/>
    <cellStyle name="Note 2 2 13 4 2 2" xfId="2391" xr:uid="{00000000-0005-0000-0000-00007C110000}"/>
    <cellStyle name="Note 2 2 13 4 2 2 2" xfId="5174" xr:uid="{00000000-0005-0000-0000-00007D110000}"/>
    <cellStyle name="Note 2 2 13 4 2 3" xfId="5173" xr:uid="{00000000-0005-0000-0000-00007E110000}"/>
    <cellStyle name="Note 2 2 13 4 3" xfId="2392" xr:uid="{00000000-0005-0000-0000-00007F110000}"/>
    <cellStyle name="Note 2 2 13 4 3 2" xfId="5175" xr:uid="{00000000-0005-0000-0000-000080110000}"/>
    <cellStyle name="Note 2 2 13 4 4" xfId="2393" xr:uid="{00000000-0005-0000-0000-000081110000}"/>
    <cellStyle name="Note 2 2 13 4 4 2" xfId="5176" xr:uid="{00000000-0005-0000-0000-000082110000}"/>
    <cellStyle name="Note 2 2 13 4 5" xfId="3983" xr:uid="{00000000-0005-0000-0000-000083110000}"/>
    <cellStyle name="Note 2 2 13 5" xfId="2394" xr:uid="{00000000-0005-0000-0000-000084110000}"/>
    <cellStyle name="Note 2 2 13 5 2" xfId="2395" xr:uid="{00000000-0005-0000-0000-000085110000}"/>
    <cellStyle name="Note 2 2 13 5 2 2" xfId="5178" xr:uid="{00000000-0005-0000-0000-000086110000}"/>
    <cellStyle name="Note 2 2 13 5 3" xfId="5177" xr:uid="{00000000-0005-0000-0000-000087110000}"/>
    <cellStyle name="Note 2 2 13 6" xfId="2396" xr:uid="{00000000-0005-0000-0000-000088110000}"/>
    <cellStyle name="Note 2 2 13 6 2" xfId="5179" xr:uid="{00000000-0005-0000-0000-000089110000}"/>
    <cellStyle name="Note 2 2 13 7" xfId="2397" xr:uid="{00000000-0005-0000-0000-00008A110000}"/>
    <cellStyle name="Note 2 2 13 7 2" xfId="5180" xr:uid="{00000000-0005-0000-0000-00008B110000}"/>
    <cellStyle name="Note 2 2 13 8" xfId="3654" xr:uid="{00000000-0005-0000-0000-00008C110000}"/>
    <cellStyle name="Note 2 2 14" xfId="2398" xr:uid="{00000000-0005-0000-0000-00008D110000}"/>
    <cellStyle name="Note 2 2 14 2" xfId="2399" xr:uid="{00000000-0005-0000-0000-00008E110000}"/>
    <cellStyle name="Note 2 2 14 2 2" xfId="2400" xr:uid="{00000000-0005-0000-0000-00008F110000}"/>
    <cellStyle name="Note 2 2 14 2 2 2" xfId="2401" xr:uid="{00000000-0005-0000-0000-000090110000}"/>
    <cellStyle name="Note 2 2 14 2 2 2 2" xfId="5182" xr:uid="{00000000-0005-0000-0000-000091110000}"/>
    <cellStyle name="Note 2 2 14 2 2 3" xfId="5181" xr:uid="{00000000-0005-0000-0000-000092110000}"/>
    <cellStyle name="Note 2 2 14 2 3" xfId="2402" xr:uid="{00000000-0005-0000-0000-000093110000}"/>
    <cellStyle name="Note 2 2 14 2 3 2" xfId="5183" xr:uid="{00000000-0005-0000-0000-000094110000}"/>
    <cellStyle name="Note 2 2 14 2 4" xfId="2403" xr:uid="{00000000-0005-0000-0000-000095110000}"/>
    <cellStyle name="Note 2 2 14 2 4 2" xfId="5184" xr:uid="{00000000-0005-0000-0000-000096110000}"/>
    <cellStyle name="Note 2 2 14 2 5" xfId="3986" xr:uid="{00000000-0005-0000-0000-000097110000}"/>
    <cellStyle name="Note 2 2 14 3" xfId="2404" xr:uid="{00000000-0005-0000-0000-000098110000}"/>
    <cellStyle name="Note 2 2 14 3 2" xfId="2405" xr:uid="{00000000-0005-0000-0000-000099110000}"/>
    <cellStyle name="Note 2 2 14 3 2 2" xfId="5186" xr:uid="{00000000-0005-0000-0000-00009A110000}"/>
    <cellStyle name="Note 2 2 14 3 3" xfId="5185" xr:uid="{00000000-0005-0000-0000-00009B110000}"/>
    <cellStyle name="Note 2 2 14 4" xfId="2406" xr:uid="{00000000-0005-0000-0000-00009C110000}"/>
    <cellStyle name="Note 2 2 14 4 2" xfId="5187" xr:uid="{00000000-0005-0000-0000-00009D110000}"/>
    <cellStyle name="Note 2 2 14 5" xfId="2407" xr:uid="{00000000-0005-0000-0000-00009E110000}"/>
    <cellStyle name="Note 2 2 14 5 2" xfId="5188" xr:uid="{00000000-0005-0000-0000-00009F110000}"/>
    <cellStyle name="Note 2 2 14 6" xfId="3659" xr:uid="{00000000-0005-0000-0000-0000A0110000}"/>
    <cellStyle name="Note 2 2 15" xfId="2408" xr:uid="{00000000-0005-0000-0000-0000A1110000}"/>
    <cellStyle name="Note 2 2 15 2" xfId="2409" xr:uid="{00000000-0005-0000-0000-0000A2110000}"/>
    <cellStyle name="Note 2 2 15 2 2" xfId="2410" xr:uid="{00000000-0005-0000-0000-0000A3110000}"/>
    <cellStyle name="Note 2 2 15 2 2 2" xfId="2411" xr:uid="{00000000-0005-0000-0000-0000A4110000}"/>
    <cellStyle name="Note 2 2 15 2 2 2 2" xfId="5190" xr:uid="{00000000-0005-0000-0000-0000A5110000}"/>
    <cellStyle name="Note 2 2 15 2 2 3" xfId="5189" xr:uid="{00000000-0005-0000-0000-0000A6110000}"/>
    <cellStyle name="Note 2 2 15 2 3" xfId="2412" xr:uid="{00000000-0005-0000-0000-0000A7110000}"/>
    <cellStyle name="Note 2 2 15 2 3 2" xfId="5191" xr:uid="{00000000-0005-0000-0000-0000A8110000}"/>
    <cellStyle name="Note 2 2 15 2 4" xfId="2413" xr:uid="{00000000-0005-0000-0000-0000A9110000}"/>
    <cellStyle name="Note 2 2 15 2 4 2" xfId="5192" xr:uid="{00000000-0005-0000-0000-0000AA110000}"/>
    <cellStyle name="Note 2 2 15 2 5" xfId="3987" xr:uid="{00000000-0005-0000-0000-0000AB110000}"/>
    <cellStyle name="Note 2 2 15 3" xfId="2414" xr:uid="{00000000-0005-0000-0000-0000AC110000}"/>
    <cellStyle name="Note 2 2 15 3 2" xfId="2415" xr:uid="{00000000-0005-0000-0000-0000AD110000}"/>
    <cellStyle name="Note 2 2 15 3 2 2" xfId="5194" xr:uid="{00000000-0005-0000-0000-0000AE110000}"/>
    <cellStyle name="Note 2 2 15 3 3" xfId="5193" xr:uid="{00000000-0005-0000-0000-0000AF110000}"/>
    <cellStyle name="Note 2 2 15 4" xfId="2416" xr:uid="{00000000-0005-0000-0000-0000B0110000}"/>
    <cellStyle name="Note 2 2 15 4 2" xfId="5195" xr:uid="{00000000-0005-0000-0000-0000B1110000}"/>
    <cellStyle name="Note 2 2 15 5" xfId="2417" xr:uid="{00000000-0005-0000-0000-0000B2110000}"/>
    <cellStyle name="Note 2 2 15 5 2" xfId="5196" xr:uid="{00000000-0005-0000-0000-0000B3110000}"/>
    <cellStyle name="Note 2 2 15 6" xfId="3660" xr:uid="{00000000-0005-0000-0000-0000B4110000}"/>
    <cellStyle name="Note 2 2 16" xfId="2418" xr:uid="{00000000-0005-0000-0000-0000B5110000}"/>
    <cellStyle name="Note 2 2 16 2" xfId="2419" xr:uid="{00000000-0005-0000-0000-0000B6110000}"/>
    <cellStyle name="Note 2 2 16 2 2" xfId="5197" xr:uid="{00000000-0005-0000-0000-0000B7110000}"/>
    <cellStyle name="Note 2 2 16 2 3" xfId="5863" xr:uid="{00000000-0005-0000-0000-0000B8110000}"/>
    <cellStyle name="Note 2 2 16 3" xfId="2420" xr:uid="{00000000-0005-0000-0000-0000B9110000}"/>
    <cellStyle name="Note 2 2 16 3 2" xfId="5198" xr:uid="{00000000-0005-0000-0000-0000BA110000}"/>
    <cellStyle name="Note 2 2 16 3 3" xfId="5864" xr:uid="{00000000-0005-0000-0000-0000BB110000}"/>
    <cellStyle name="Note 2 2 16 4" xfId="3835" xr:uid="{00000000-0005-0000-0000-0000BC110000}"/>
    <cellStyle name="Note 2 2 16 5" xfId="3825" xr:uid="{00000000-0005-0000-0000-0000BD110000}"/>
    <cellStyle name="Note 2 2 17" xfId="2421" xr:uid="{00000000-0005-0000-0000-0000BE110000}"/>
    <cellStyle name="Note 2 2 17 2" xfId="5199" xr:uid="{00000000-0005-0000-0000-0000BF110000}"/>
    <cellStyle name="Note 2 2 17 3" xfId="5865" xr:uid="{00000000-0005-0000-0000-0000C0110000}"/>
    <cellStyle name="Note 2 2 18" xfId="2422" xr:uid="{00000000-0005-0000-0000-0000C1110000}"/>
    <cellStyle name="Note 2 2 18 2" xfId="5200" xr:uid="{00000000-0005-0000-0000-0000C2110000}"/>
    <cellStyle name="Note 2 2 18 3" xfId="5866" xr:uid="{00000000-0005-0000-0000-0000C3110000}"/>
    <cellStyle name="Note 2 2 19" xfId="3517" xr:uid="{00000000-0005-0000-0000-0000C4110000}"/>
    <cellStyle name="Note 2 2 2" xfId="2423" xr:uid="{00000000-0005-0000-0000-0000C5110000}"/>
    <cellStyle name="Note 2 2 2 2" xfId="2424" xr:uid="{00000000-0005-0000-0000-0000C6110000}"/>
    <cellStyle name="Note 2 2 2 2 2" xfId="2425" xr:uid="{00000000-0005-0000-0000-0000C7110000}"/>
    <cellStyle name="Note 2 2 2 2 2 2" xfId="2426" xr:uid="{00000000-0005-0000-0000-0000C8110000}"/>
    <cellStyle name="Note 2 2 2 2 2 2 2" xfId="2427" xr:uid="{00000000-0005-0000-0000-0000C9110000}"/>
    <cellStyle name="Note 2 2 2 2 2 2 2 2" xfId="2428" xr:uid="{00000000-0005-0000-0000-0000CA110000}"/>
    <cellStyle name="Note 2 2 2 2 2 2 2 2 2" xfId="2429" xr:uid="{00000000-0005-0000-0000-0000CB110000}"/>
    <cellStyle name="Note 2 2 2 2 2 2 2 2 2 2" xfId="2430" xr:uid="{00000000-0005-0000-0000-0000CC110000}"/>
    <cellStyle name="Note 2 2 2 2 2 2 2 2 2 2 2" xfId="5202" xr:uid="{00000000-0005-0000-0000-0000CD110000}"/>
    <cellStyle name="Note 2 2 2 2 2 2 2 2 2 3" xfId="5201" xr:uid="{00000000-0005-0000-0000-0000CE110000}"/>
    <cellStyle name="Note 2 2 2 2 2 2 2 2 3" xfId="2431" xr:uid="{00000000-0005-0000-0000-0000CF110000}"/>
    <cellStyle name="Note 2 2 2 2 2 2 2 2 3 2" xfId="5203" xr:uid="{00000000-0005-0000-0000-0000D0110000}"/>
    <cellStyle name="Note 2 2 2 2 2 2 2 2 4" xfId="2432" xr:uid="{00000000-0005-0000-0000-0000D1110000}"/>
    <cellStyle name="Note 2 2 2 2 2 2 2 2 4 2" xfId="5204" xr:uid="{00000000-0005-0000-0000-0000D2110000}"/>
    <cellStyle name="Note 2 2 2 2 2 2 2 2 5" xfId="3989" xr:uid="{00000000-0005-0000-0000-0000D3110000}"/>
    <cellStyle name="Note 2 2 2 2 2 2 2 3" xfId="2433" xr:uid="{00000000-0005-0000-0000-0000D4110000}"/>
    <cellStyle name="Note 2 2 2 2 2 2 2 3 2" xfId="2434" xr:uid="{00000000-0005-0000-0000-0000D5110000}"/>
    <cellStyle name="Note 2 2 2 2 2 2 2 3 2 2" xfId="5206" xr:uid="{00000000-0005-0000-0000-0000D6110000}"/>
    <cellStyle name="Note 2 2 2 2 2 2 2 3 3" xfId="5205" xr:uid="{00000000-0005-0000-0000-0000D7110000}"/>
    <cellStyle name="Note 2 2 2 2 2 2 2 4" xfId="2435" xr:uid="{00000000-0005-0000-0000-0000D8110000}"/>
    <cellStyle name="Note 2 2 2 2 2 2 2 4 2" xfId="5207" xr:uid="{00000000-0005-0000-0000-0000D9110000}"/>
    <cellStyle name="Note 2 2 2 2 2 2 2 5" xfId="2436" xr:uid="{00000000-0005-0000-0000-0000DA110000}"/>
    <cellStyle name="Note 2 2 2 2 2 2 2 5 2" xfId="5208" xr:uid="{00000000-0005-0000-0000-0000DB110000}"/>
    <cellStyle name="Note 2 2 2 2 2 2 2 6" xfId="3665" xr:uid="{00000000-0005-0000-0000-0000DC110000}"/>
    <cellStyle name="Note 2 2 2 2 2 2 3" xfId="2437" xr:uid="{00000000-0005-0000-0000-0000DD110000}"/>
    <cellStyle name="Note 2 2 2 2 2 2 3 2" xfId="2438" xr:uid="{00000000-0005-0000-0000-0000DE110000}"/>
    <cellStyle name="Note 2 2 2 2 2 2 3 2 2" xfId="2439" xr:uid="{00000000-0005-0000-0000-0000DF110000}"/>
    <cellStyle name="Note 2 2 2 2 2 2 3 2 2 2" xfId="2440" xr:uid="{00000000-0005-0000-0000-0000E0110000}"/>
    <cellStyle name="Note 2 2 2 2 2 2 3 2 2 2 2" xfId="5210" xr:uid="{00000000-0005-0000-0000-0000E1110000}"/>
    <cellStyle name="Note 2 2 2 2 2 2 3 2 2 3" xfId="5209" xr:uid="{00000000-0005-0000-0000-0000E2110000}"/>
    <cellStyle name="Note 2 2 2 2 2 2 3 2 3" xfId="2441" xr:uid="{00000000-0005-0000-0000-0000E3110000}"/>
    <cellStyle name="Note 2 2 2 2 2 2 3 2 3 2" xfId="5211" xr:uid="{00000000-0005-0000-0000-0000E4110000}"/>
    <cellStyle name="Note 2 2 2 2 2 2 3 2 4" xfId="2442" xr:uid="{00000000-0005-0000-0000-0000E5110000}"/>
    <cellStyle name="Note 2 2 2 2 2 2 3 2 4 2" xfId="5212" xr:uid="{00000000-0005-0000-0000-0000E6110000}"/>
    <cellStyle name="Note 2 2 2 2 2 2 3 2 5" xfId="3990" xr:uid="{00000000-0005-0000-0000-0000E7110000}"/>
    <cellStyle name="Note 2 2 2 2 2 2 3 3" xfId="2443" xr:uid="{00000000-0005-0000-0000-0000E8110000}"/>
    <cellStyle name="Note 2 2 2 2 2 2 3 3 2" xfId="2444" xr:uid="{00000000-0005-0000-0000-0000E9110000}"/>
    <cellStyle name="Note 2 2 2 2 2 2 3 3 2 2" xfId="5214" xr:uid="{00000000-0005-0000-0000-0000EA110000}"/>
    <cellStyle name="Note 2 2 2 2 2 2 3 3 3" xfId="5213" xr:uid="{00000000-0005-0000-0000-0000EB110000}"/>
    <cellStyle name="Note 2 2 2 2 2 2 3 4" xfId="2445" xr:uid="{00000000-0005-0000-0000-0000EC110000}"/>
    <cellStyle name="Note 2 2 2 2 2 2 3 4 2" xfId="5215" xr:uid="{00000000-0005-0000-0000-0000ED110000}"/>
    <cellStyle name="Note 2 2 2 2 2 2 3 5" xfId="2446" xr:uid="{00000000-0005-0000-0000-0000EE110000}"/>
    <cellStyle name="Note 2 2 2 2 2 2 3 5 2" xfId="5216" xr:uid="{00000000-0005-0000-0000-0000EF110000}"/>
    <cellStyle name="Note 2 2 2 2 2 2 3 6" xfId="3666" xr:uid="{00000000-0005-0000-0000-0000F0110000}"/>
    <cellStyle name="Note 2 2 2 2 2 2 4" xfId="3664" xr:uid="{00000000-0005-0000-0000-0000F1110000}"/>
    <cellStyle name="Note 2 2 2 2 2 3" xfId="2447" xr:uid="{00000000-0005-0000-0000-0000F2110000}"/>
    <cellStyle name="Note 2 2 2 2 2 3 2" xfId="3667" xr:uid="{00000000-0005-0000-0000-0000F3110000}"/>
    <cellStyle name="Note 2 2 2 2 2 4" xfId="2448" xr:uid="{00000000-0005-0000-0000-0000F4110000}"/>
    <cellStyle name="Note 2 2 2 2 2 4 2" xfId="2449" xr:uid="{00000000-0005-0000-0000-0000F5110000}"/>
    <cellStyle name="Note 2 2 2 2 2 4 2 2" xfId="2450" xr:uid="{00000000-0005-0000-0000-0000F6110000}"/>
    <cellStyle name="Note 2 2 2 2 2 4 2 2 2" xfId="5218" xr:uid="{00000000-0005-0000-0000-0000F7110000}"/>
    <cellStyle name="Note 2 2 2 2 2 4 2 3" xfId="5217" xr:uid="{00000000-0005-0000-0000-0000F8110000}"/>
    <cellStyle name="Note 2 2 2 2 2 4 3" xfId="2451" xr:uid="{00000000-0005-0000-0000-0000F9110000}"/>
    <cellStyle name="Note 2 2 2 2 2 4 3 2" xfId="5219" xr:uid="{00000000-0005-0000-0000-0000FA110000}"/>
    <cellStyle name="Note 2 2 2 2 2 4 4" xfId="2452" xr:uid="{00000000-0005-0000-0000-0000FB110000}"/>
    <cellStyle name="Note 2 2 2 2 2 4 4 2" xfId="5220" xr:uid="{00000000-0005-0000-0000-0000FC110000}"/>
    <cellStyle name="Note 2 2 2 2 2 4 5" xfId="3988" xr:uid="{00000000-0005-0000-0000-0000FD110000}"/>
    <cellStyle name="Note 2 2 2 2 2 5" xfId="2453" xr:uid="{00000000-0005-0000-0000-0000FE110000}"/>
    <cellStyle name="Note 2 2 2 2 2 5 2" xfId="2454" xr:uid="{00000000-0005-0000-0000-0000FF110000}"/>
    <cellStyle name="Note 2 2 2 2 2 5 2 2" xfId="5222" xr:uid="{00000000-0005-0000-0000-000000120000}"/>
    <cellStyle name="Note 2 2 2 2 2 5 3" xfId="5221" xr:uid="{00000000-0005-0000-0000-000001120000}"/>
    <cellStyle name="Note 2 2 2 2 2 6" xfId="2455" xr:uid="{00000000-0005-0000-0000-000002120000}"/>
    <cellStyle name="Note 2 2 2 2 2 6 2" xfId="5223" xr:uid="{00000000-0005-0000-0000-000003120000}"/>
    <cellStyle name="Note 2 2 2 2 2 7" xfId="2456" xr:uid="{00000000-0005-0000-0000-000004120000}"/>
    <cellStyle name="Note 2 2 2 2 2 7 2" xfId="5224" xr:uid="{00000000-0005-0000-0000-000005120000}"/>
    <cellStyle name="Note 2 2 2 2 2 8" xfId="3663" xr:uid="{00000000-0005-0000-0000-000006120000}"/>
    <cellStyle name="Note 2 2 2 2 3" xfId="2457" xr:uid="{00000000-0005-0000-0000-000007120000}"/>
    <cellStyle name="Note 2 2 2 2 3 2" xfId="2458" xr:uid="{00000000-0005-0000-0000-000008120000}"/>
    <cellStyle name="Note 2 2 2 2 3 2 2" xfId="2459" xr:uid="{00000000-0005-0000-0000-000009120000}"/>
    <cellStyle name="Note 2 2 2 2 3 2 2 2" xfId="2460" xr:uid="{00000000-0005-0000-0000-00000A120000}"/>
    <cellStyle name="Note 2 2 2 2 3 2 2 2 2" xfId="5226" xr:uid="{00000000-0005-0000-0000-00000B120000}"/>
    <cellStyle name="Note 2 2 2 2 3 2 2 3" xfId="5225" xr:uid="{00000000-0005-0000-0000-00000C120000}"/>
    <cellStyle name="Note 2 2 2 2 3 2 3" xfId="2461" xr:uid="{00000000-0005-0000-0000-00000D120000}"/>
    <cellStyle name="Note 2 2 2 2 3 2 3 2" xfId="5227" xr:uid="{00000000-0005-0000-0000-00000E120000}"/>
    <cellStyle name="Note 2 2 2 2 3 2 4" xfId="2462" xr:uid="{00000000-0005-0000-0000-00000F120000}"/>
    <cellStyle name="Note 2 2 2 2 3 2 4 2" xfId="5228" xr:uid="{00000000-0005-0000-0000-000010120000}"/>
    <cellStyle name="Note 2 2 2 2 3 2 5" xfId="3991" xr:uid="{00000000-0005-0000-0000-000011120000}"/>
    <cellStyle name="Note 2 2 2 2 3 3" xfId="2463" xr:uid="{00000000-0005-0000-0000-000012120000}"/>
    <cellStyle name="Note 2 2 2 2 3 3 2" xfId="2464" xr:uid="{00000000-0005-0000-0000-000013120000}"/>
    <cellStyle name="Note 2 2 2 2 3 3 2 2" xfId="5230" xr:uid="{00000000-0005-0000-0000-000014120000}"/>
    <cellStyle name="Note 2 2 2 2 3 3 3" xfId="5229" xr:uid="{00000000-0005-0000-0000-000015120000}"/>
    <cellStyle name="Note 2 2 2 2 3 4" xfId="2465" xr:uid="{00000000-0005-0000-0000-000016120000}"/>
    <cellStyle name="Note 2 2 2 2 3 4 2" xfId="5231" xr:uid="{00000000-0005-0000-0000-000017120000}"/>
    <cellStyle name="Note 2 2 2 2 3 5" xfId="2466" xr:uid="{00000000-0005-0000-0000-000018120000}"/>
    <cellStyle name="Note 2 2 2 2 3 5 2" xfId="5232" xr:uid="{00000000-0005-0000-0000-000019120000}"/>
    <cellStyle name="Note 2 2 2 2 3 6" xfId="3668" xr:uid="{00000000-0005-0000-0000-00001A120000}"/>
    <cellStyle name="Note 2 2 2 2 4" xfId="2467" xr:uid="{00000000-0005-0000-0000-00001B120000}"/>
    <cellStyle name="Note 2 2 2 2 4 2" xfId="2468" xr:uid="{00000000-0005-0000-0000-00001C120000}"/>
    <cellStyle name="Note 2 2 2 2 4 2 2" xfId="2469" xr:uid="{00000000-0005-0000-0000-00001D120000}"/>
    <cellStyle name="Note 2 2 2 2 4 2 2 2" xfId="2470" xr:uid="{00000000-0005-0000-0000-00001E120000}"/>
    <cellStyle name="Note 2 2 2 2 4 2 2 2 2" xfId="5234" xr:uid="{00000000-0005-0000-0000-00001F120000}"/>
    <cellStyle name="Note 2 2 2 2 4 2 2 3" xfId="5233" xr:uid="{00000000-0005-0000-0000-000020120000}"/>
    <cellStyle name="Note 2 2 2 2 4 2 3" xfId="2471" xr:uid="{00000000-0005-0000-0000-000021120000}"/>
    <cellStyle name="Note 2 2 2 2 4 2 3 2" xfId="5235" xr:uid="{00000000-0005-0000-0000-000022120000}"/>
    <cellStyle name="Note 2 2 2 2 4 2 4" xfId="2472" xr:uid="{00000000-0005-0000-0000-000023120000}"/>
    <cellStyle name="Note 2 2 2 2 4 2 4 2" xfId="5236" xr:uid="{00000000-0005-0000-0000-000024120000}"/>
    <cellStyle name="Note 2 2 2 2 4 2 5" xfId="3992" xr:uid="{00000000-0005-0000-0000-000025120000}"/>
    <cellStyle name="Note 2 2 2 2 4 3" xfId="2473" xr:uid="{00000000-0005-0000-0000-000026120000}"/>
    <cellStyle name="Note 2 2 2 2 4 3 2" xfId="2474" xr:uid="{00000000-0005-0000-0000-000027120000}"/>
    <cellStyle name="Note 2 2 2 2 4 3 2 2" xfId="5238" xr:uid="{00000000-0005-0000-0000-000028120000}"/>
    <cellStyle name="Note 2 2 2 2 4 3 3" xfId="5237" xr:uid="{00000000-0005-0000-0000-000029120000}"/>
    <cellStyle name="Note 2 2 2 2 4 4" xfId="2475" xr:uid="{00000000-0005-0000-0000-00002A120000}"/>
    <cellStyle name="Note 2 2 2 2 4 4 2" xfId="5239" xr:uid="{00000000-0005-0000-0000-00002B120000}"/>
    <cellStyle name="Note 2 2 2 2 4 5" xfId="2476" xr:uid="{00000000-0005-0000-0000-00002C120000}"/>
    <cellStyle name="Note 2 2 2 2 4 5 2" xfId="5240" xr:uid="{00000000-0005-0000-0000-00002D120000}"/>
    <cellStyle name="Note 2 2 2 2 4 6" xfId="3669" xr:uid="{00000000-0005-0000-0000-00002E120000}"/>
    <cellStyle name="Note 2 2 2 2 5" xfId="3662" xr:uid="{00000000-0005-0000-0000-00002F120000}"/>
    <cellStyle name="Note 2 2 2 3" xfId="2477" xr:uid="{00000000-0005-0000-0000-000030120000}"/>
    <cellStyle name="Note 2 2 2 3 2" xfId="2478" xr:uid="{00000000-0005-0000-0000-000031120000}"/>
    <cellStyle name="Note 2 2 2 3 2 2" xfId="2479" xr:uid="{00000000-0005-0000-0000-000032120000}"/>
    <cellStyle name="Note 2 2 2 3 2 2 2" xfId="2480" xr:uid="{00000000-0005-0000-0000-000033120000}"/>
    <cellStyle name="Note 2 2 2 3 2 2 2 2" xfId="2481" xr:uid="{00000000-0005-0000-0000-000034120000}"/>
    <cellStyle name="Note 2 2 2 3 2 2 2 2 2" xfId="5242" xr:uid="{00000000-0005-0000-0000-000035120000}"/>
    <cellStyle name="Note 2 2 2 3 2 2 2 3" xfId="5241" xr:uid="{00000000-0005-0000-0000-000036120000}"/>
    <cellStyle name="Note 2 2 2 3 2 2 3" xfId="2482" xr:uid="{00000000-0005-0000-0000-000037120000}"/>
    <cellStyle name="Note 2 2 2 3 2 2 3 2" xfId="5243" xr:uid="{00000000-0005-0000-0000-000038120000}"/>
    <cellStyle name="Note 2 2 2 3 2 2 4" xfId="2483" xr:uid="{00000000-0005-0000-0000-000039120000}"/>
    <cellStyle name="Note 2 2 2 3 2 2 4 2" xfId="5244" xr:uid="{00000000-0005-0000-0000-00003A120000}"/>
    <cellStyle name="Note 2 2 2 3 2 2 5" xfId="3993" xr:uid="{00000000-0005-0000-0000-00003B120000}"/>
    <cellStyle name="Note 2 2 2 3 2 3" xfId="2484" xr:uid="{00000000-0005-0000-0000-00003C120000}"/>
    <cellStyle name="Note 2 2 2 3 2 3 2" xfId="2485" xr:uid="{00000000-0005-0000-0000-00003D120000}"/>
    <cellStyle name="Note 2 2 2 3 2 3 2 2" xfId="5246" xr:uid="{00000000-0005-0000-0000-00003E120000}"/>
    <cellStyle name="Note 2 2 2 3 2 3 3" xfId="5245" xr:uid="{00000000-0005-0000-0000-00003F120000}"/>
    <cellStyle name="Note 2 2 2 3 2 4" xfId="2486" xr:uid="{00000000-0005-0000-0000-000040120000}"/>
    <cellStyle name="Note 2 2 2 3 2 4 2" xfId="5247" xr:uid="{00000000-0005-0000-0000-000041120000}"/>
    <cellStyle name="Note 2 2 2 3 2 5" xfId="2487" xr:uid="{00000000-0005-0000-0000-000042120000}"/>
    <cellStyle name="Note 2 2 2 3 2 5 2" xfId="5248" xr:uid="{00000000-0005-0000-0000-000043120000}"/>
    <cellStyle name="Note 2 2 2 3 2 6" xfId="3671" xr:uid="{00000000-0005-0000-0000-000044120000}"/>
    <cellStyle name="Note 2 2 2 3 3" xfId="2488" xr:uid="{00000000-0005-0000-0000-000045120000}"/>
    <cellStyle name="Note 2 2 2 3 3 2" xfId="2489" xr:uid="{00000000-0005-0000-0000-000046120000}"/>
    <cellStyle name="Note 2 2 2 3 3 2 2" xfId="2490" xr:uid="{00000000-0005-0000-0000-000047120000}"/>
    <cellStyle name="Note 2 2 2 3 3 2 2 2" xfId="2491" xr:uid="{00000000-0005-0000-0000-000048120000}"/>
    <cellStyle name="Note 2 2 2 3 3 2 2 2 2" xfId="5250" xr:uid="{00000000-0005-0000-0000-000049120000}"/>
    <cellStyle name="Note 2 2 2 3 3 2 2 3" xfId="5249" xr:uid="{00000000-0005-0000-0000-00004A120000}"/>
    <cellStyle name="Note 2 2 2 3 3 2 3" xfId="2492" xr:uid="{00000000-0005-0000-0000-00004B120000}"/>
    <cellStyle name="Note 2 2 2 3 3 2 3 2" xfId="5251" xr:uid="{00000000-0005-0000-0000-00004C120000}"/>
    <cellStyle name="Note 2 2 2 3 3 2 4" xfId="2493" xr:uid="{00000000-0005-0000-0000-00004D120000}"/>
    <cellStyle name="Note 2 2 2 3 3 2 4 2" xfId="5252" xr:uid="{00000000-0005-0000-0000-00004E120000}"/>
    <cellStyle name="Note 2 2 2 3 3 2 5" xfId="3994" xr:uid="{00000000-0005-0000-0000-00004F120000}"/>
    <cellStyle name="Note 2 2 2 3 3 3" xfId="2494" xr:uid="{00000000-0005-0000-0000-000050120000}"/>
    <cellStyle name="Note 2 2 2 3 3 3 2" xfId="2495" xr:uid="{00000000-0005-0000-0000-000051120000}"/>
    <cellStyle name="Note 2 2 2 3 3 3 2 2" xfId="5254" xr:uid="{00000000-0005-0000-0000-000052120000}"/>
    <cellStyle name="Note 2 2 2 3 3 3 3" xfId="5253" xr:uid="{00000000-0005-0000-0000-000053120000}"/>
    <cellStyle name="Note 2 2 2 3 3 4" xfId="2496" xr:uid="{00000000-0005-0000-0000-000054120000}"/>
    <cellStyle name="Note 2 2 2 3 3 4 2" xfId="5255" xr:uid="{00000000-0005-0000-0000-000055120000}"/>
    <cellStyle name="Note 2 2 2 3 3 5" xfId="2497" xr:uid="{00000000-0005-0000-0000-000056120000}"/>
    <cellStyle name="Note 2 2 2 3 3 5 2" xfId="5256" xr:uid="{00000000-0005-0000-0000-000057120000}"/>
    <cellStyle name="Note 2 2 2 3 3 6" xfId="3672" xr:uid="{00000000-0005-0000-0000-000058120000}"/>
    <cellStyle name="Note 2 2 2 3 4" xfId="3670" xr:uid="{00000000-0005-0000-0000-000059120000}"/>
    <cellStyle name="Note 2 2 2 4" xfId="2498" xr:uid="{00000000-0005-0000-0000-00005A120000}"/>
    <cellStyle name="Note 2 2 2 4 2" xfId="3673" xr:uid="{00000000-0005-0000-0000-00005B120000}"/>
    <cellStyle name="Note 2 2 2 5" xfId="2499" xr:uid="{00000000-0005-0000-0000-00005C120000}"/>
    <cellStyle name="Note 2 2 2 5 2" xfId="2500" xr:uid="{00000000-0005-0000-0000-00005D120000}"/>
    <cellStyle name="Note 2 2 2 5 2 2" xfId="5257" xr:uid="{00000000-0005-0000-0000-00005E120000}"/>
    <cellStyle name="Note 2 2 2 5 2 3" xfId="5867" xr:uid="{00000000-0005-0000-0000-00005F120000}"/>
    <cellStyle name="Note 2 2 2 5 3" xfId="2501" xr:uid="{00000000-0005-0000-0000-000060120000}"/>
    <cellStyle name="Note 2 2 2 5 3 2" xfId="5258" xr:uid="{00000000-0005-0000-0000-000061120000}"/>
    <cellStyle name="Note 2 2 2 5 3 3" xfId="5868" xr:uid="{00000000-0005-0000-0000-000062120000}"/>
    <cellStyle name="Note 2 2 2 5 4" xfId="3890" xr:uid="{00000000-0005-0000-0000-000063120000}"/>
    <cellStyle name="Note 2 2 2 5 5" xfId="4116" xr:uid="{00000000-0005-0000-0000-000064120000}"/>
    <cellStyle name="Note 2 2 2 6" xfId="2502" xr:uid="{00000000-0005-0000-0000-000065120000}"/>
    <cellStyle name="Note 2 2 2 6 2" xfId="5259" xr:uid="{00000000-0005-0000-0000-000066120000}"/>
    <cellStyle name="Note 2 2 2 6 3" xfId="5869" xr:uid="{00000000-0005-0000-0000-000067120000}"/>
    <cellStyle name="Note 2 2 2 7" xfId="2503" xr:uid="{00000000-0005-0000-0000-000068120000}"/>
    <cellStyle name="Note 2 2 2 7 2" xfId="5260" xr:uid="{00000000-0005-0000-0000-000069120000}"/>
    <cellStyle name="Note 2 2 2 7 3" xfId="5870" xr:uid="{00000000-0005-0000-0000-00006A120000}"/>
    <cellStyle name="Note 2 2 2 8" xfId="3661" xr:uid="{00000000-0005-0000-0000-00006B120000}"/>
    <cellStyle name="Note 2 2 2 9" xfId="3768" xr:uid="{00000000-0005-0000-0000-00006C120000}"/>
    <cellStyle name="Note 2 2 20" xfId="3650" xr:uid="{00000000-0005-0000-0000-00006D120000}"/>
    <cellStyle name="Note 2 2 21" xfId="6077" xr:uid="{00000000-0005-0000-0000-00006E120000}"/>
    <cellStyle name="Note 2 2 22" xfId="6214" xr:uid="{00000000-0005-0000-0000-00006F120000}"/>
    <cellStyle name="Note 2 2 3" xfId="2504" xr:uid="{00000000-0005-0000-0000-000070120000}"/>
    <cellStyle name="Note 2 2 3 2" xfId="2505" xr:uid="{00000000-0005-0000-0000-000071120000}"/>
    <cellStyle name="Note 2 2 3 2 2" xfId="2506" xr:uid="{00000000-0005-0000-0000-000072120000}"/>
    <cellStyle name="Note 2 2 3 2 2 2" xfId="5261" xr:uid="{00000000-0005-0000-0000-000073120000}"/>
    <cellStyle name="Note 2 2 3 2 2 3" xfId="5871" xr:uid="{00000000-0005-0000-0000-000074120000}"/>
    <cellStyle name="Note 2 2 3 2 3" xfId="2507" xr:uid="{00000000-0005-0000-0000-000075120000}"/>
    <cellStyle name="Note 2 2 3 2 3 2" xfId="5262" xr:uid="{00000000-0005-0000-0000-000076120000}"/>
    <cellStyle name="Note 2 2 3 2 3 3" xfId="5872" xr:uid="{00000000-0005-0000-0000-000077120000}"/>
    <cellStyle name="Note 2 2 3 2 4" xfId="3916" xr:uid="{00000000-0005-0000-0000-000078120000}"/>
    <cellStyle name="Note 2 2 3 2 5" xfId="4111" xr:uid="{00000000-0005-0000-0000-000079120000}"/>
    <cellStyle name="Note 2 2 3 3" xfId="2508" xr:uid="{00000000-0005-0000-0000-00007A120000}"/>
    <cellStyle name="Note 2 2 3 3 2" xfId="5263" xr:uid="{00000000-0005-0000-0000-00007B120000}"/>
    <cellStyle name="Note 2 2 3 3 3" xfId="5873" xr:uid="{00000000-0005-0000-0000-00007C120000}"/>
    <cellStyle name="Note 2 2 3 4" xfId="2509" xr:uid="{00000000-0005-0000-0000-00007D120000}"/>
    <cellStyle name="Note 2 2 3 4 2" xfId="5264" xr:uid="{00000000-0005-0000-0000-00007E120000}"/>
    <cellStyle name="Note 2 2 3 4 3" xfId="5874" xr:uid="{00000000-0005-0000-0000-00007F120000}"/>
    <cellStyle name="Note 2 2 3 5" xfId="3674" xr:uid="{00000000-0005-0000-0000-000080120000}"/>
    <cellStyle name="Note 2 2 3 6" xfId="3563" xr:uid="{00000000-0005-0000-0000-000081120000}"/>
    <cellStyle name="Note 2 2 4" xfId="2510" xr:uid="{00000000-0005-0000-0000-000082120000}"/>
    <cellStyle name="Note 2 2 4 2" xfId="2511" xr:uid="{00000000-0005-0000-0000-000083120000}"/>
    <cellStyle name="Note 2 2 4 2 2" xfId="2512" xr:uid="{00000000-0005-0000-0000-000084120000}"/>
    <cellStyle name="Note 2 2 4 2 2 2" xfId="5265" xr:uid="{00000000-0005-0000-0000-000085120000}"/>
    <cellStyle name="Note 2 2 4 2 2 3" xfId="5875" xr:uid="{00000000-0005-0000-0000-000086120000}"/>
    <cellStyle name="Note 2 2 4 2 3" xfId="2513" xr:uid="{00000000-0005-0000-0000-000087120000}"/>
    <cellStyle name="Note 2 2 4 2 3 2" xfId="5266" xr:uid="{00000000-0005-0000-0000-000088120000}"/>
    <cellStyle name="Note 2 2 4 2 3 3" xfId="5876" xr:uid="{00000000-0005-0000-0000-000089120000}"/>
    <cellStyle name="Note 2 2 4 2 4" xfId="3871" xr:uid="{00000000-0005-0000-0000-00008A120000}"/>
    <cellStyle name="Note 2 2 4 2 5" xfId="4125" xr:uid="{00000000-0005-0000-0000-00008B120000}"/>
    <cellStyle name="Note 2 2 4 3" xfId="2514" xr:uid="{00000000-0005-0000-0000-00008C120000}"/>
    <cellStyle name="Note 2 2 4 3 2" xfId="5267" xr:uid="{00000000-0005-0000-0000-00008D120000}"/>
    <cellStyle name="Note 2 2 4 3 3" xfId="5877" xr:uid="{00000000-0005-0000-0000-00008E120000}"/>
    <cellStyle name="Note 2 2 4 4" xfId="2515" xr:uid="{00000000-0005-0000-0000-00008F120000}"/>
    <cellStyle name="Note 2 2 4 4 2" xfId="5268" xr:uid="{00000000-0005-0000-0000-000090120000}"/>
    <cellStyle name="Note 2 2 4 4 3" xfId="5878" xr:uid="{00000000-0005-0000-0000-000091120000}"/>
    <cellStyle name="Note 2 2 4 5" xfId="3675" xr:uid="{00000000-0005-0000-0000-000092120000}"/>
    <cellStyle name="Note 2 2 4 6" xfId="3786" xr:uid="{00000000-0005-0000-0000-000093120000}"/>
    <cellStyle name="Note 2 2 5" xfId="2516" xr:uid="{00000000-0005-0000-0000-000094120000}"/>
    <cellStyle name="Note 2 2 5 2" xfId="2517" xr:uid="{00000000-0005-0000-0000-000095120000}"/>
    <cellStyle name="Note 2 2 5 2 2" xfId="2518" xr:uid="{00000000-0005-0000-0000-000096120000}"/>
    <cellStyle name="Note 2 2 5 2 2 2" xfId="2519" xr:uid="{00000000-0005-0000-0000-000097120000}"/>
    <cellStyle name="Note 2 2 5 2 2 2 2" xfId="5270" xr:uid="{00000000-0005-0000-0000-000098120000}"/>
    <cellStyle name="Note 2 2 5 2 2 3" xfId="5269" xr:uid="{00000000-0005-0000-0000-000099120000}"/>
    <cellStyle name="Note 2 2 5 2 3" xfId="2520" xr:uid="{00000000-0005-0000-0000-00009A120000}"/>
    <cellStyle name="Note 2 2 5 2 3 2" xfId="5271" xr:uid="{00000000-0005-0000-0000-00009B120000}"/>
    <cellStyle name="Note 2 2 5 2 4" xfId="2521" xr:uid="{00000000-0005-0000-0000-00009C120000}"/>
    <cellStyle name="Note 2 2 5 2 4 2" xfId="5272" xr:uid="{00000000-0005-0000-0000-00009D120000}"/>
    <cellStyle name="Note 2 2 5 2 5" xfId="3995" xr:uid="{00000000-0005-0000-0000-00009E120000}"/>
    <cellStyle name="Note 2 2 5 3" xfId="2522" xr:uid="{00000000-0005-0000-0000-00009F120000}"/>
    <cellStyle name="Note 2 2 5 3 2" xfId="2523" xr:uid="{00000000-0005-0000-0000-0000A0120000}"/>
    <cellStyle name="Note 2 2 5 3 2 2" xfId="5274" xr:uid="{00000000-0005-0000-0000-0000A1120000}"/>
    <cellStyle name="Note 2 2 5 3 3" xfId="5273" xr:uid="{00000000-0005-0000-0000-0000A2120000}"/>
    <cellStyle name="Note 2 2 5 4" xfId="2524" xr:uid="{00000000-0005-0000-0000-0000A3120000}"/>
    <cellStyle name="Note 2 2 5 4 2" xfId="5275" xr:uid="{00000000-0005-0000-0000-0000A4120000}"/>
    <cellStyle name="Note 2 2 5 5" xfId="2525" xr:uid="{00000000-0005-0000-0000-0000A5120000}"/>
    <cellStyle name="Note 2 2 5 5 2" xfId="5276" xr:uid="{00000000-0005-0000-0000-0000A6120000}"/>
    <cellStyle name="Note 2 2 5 6" xfId="3676" xr:uid="{00000000-0005-0000-0000-0000A7120000}"/>
    <cellStyle name="Note 2 2 6" xfId="2526" xr:uid="{00000000-0005-0000-0000-0000A8120000}"/>
    <cellStyle name="Note 2 2 6 2" xfId="2527" xr:uid="{00000000-0005-0000-0000-0000A9120000}"/>
    <cellStyle name="Note 2 2 6 2 2" xfId="2528" xr:uid="{00000000-0005-0000-0000-0000AA120000}"/>
    <cellStyle name="Note 2 2 6 2 2 2" xfId="2529" xr:uid="{00000000-0005-0000-0000-0000AB120000}"/>
    <cellStyle name="Note 2 2 6 2 2 2 2" xfId="5278" xr:uid="{00000000-0005-0000-0000-0000AC120000}"/>
    <cellStyle name="Note 2 2 6 2 2 3" xfId="5277" xr:uid="{00000000-0005-0000-0000-0000AD120000}"/>
    <cellStyle name="Note 2 2 6 2 3" xfId="2530" xr:uid="{00000000-0005-0000-0000-0000AE120000}"/>
    <cellStyle name="Note 2 2 6 2 3 2" xfId="5279" xr:uid="{00000000-0005-0000-0000-0000AF120000}"/>
    <cellStyle name="Note 2 2 6 2 4" xfId="2531" xr:uid="{00000000-0005-0000-0000-0000B0120000}"/>
    <cellStyle name="Note 2 2 6 2 4 2" xfId="5280" xr:uid="{00000000-0005-0000-0000-0000B1120000}"/>
    <cellStyle name="Note 2 2 6 2 5" xfId="3996" xr:uid="{00000000-0005-0000-0000-0000B2120000}"/>
    <cellStyle name="Note 2 2 6 3" xfId="2532" xr:uid="{00000000-0005-0000-0000-0000B3120000}"/>
    <cellStyle name="Note 2 2 6 3 2" xfId="2533" xr:uid="{00000000-0005-0000-0000-0000B4120000}"/>
    <cellStyle name="Note 2 2 6 3 2 2" xfId="5282" xr:uid="{00000000-0005-0000-0000-0000B5120000}"/>
    <cellStyle name="Note 2 2 6 3 3" xfId="5281" xr:uid="{00000000-0005-0000-0000-0000B6120000}"/>
    <cellStyle name="Note 2 2 6 4" xfId="2534" xr:uid="{00000000-0005-0000-0000-0000B7120000}"/>
    <cellStyle name="Note 2 2 6 4 2" xfId="5283" xr:uid="{00000000-0005-0000-0000-0000B8120000}"/>
    <cellStyle name="Note 2 2 6 5" xfId="2535" xr:uid="{00000000-0005-0000-0000-0000B9120000}"/>
    <cellStyle name="Note 2 2 6 5 2" xfId="5284" xr:uid="{00000000-0005-0000-0000-0000BA120000}"/>
    <cellStyle name="Note 2 2 6 6" xfId="3677" xr:uid="{00000000-0005-0000-0000-0000BB120000}"/>
    <cellStyle name="Note 2 2 7" xfId="2536" xr:uid="{00000000-0005-0000-0000-0000BC120000}"/>
    <cellStyle name="Note 2 2 7 2" xfId="2537" xr:uid="{00000000-0005-0000-0000-0000BD120000}"/>
    <cellStyle name="Note 2 2 7 2 2" xfId="2538" xr:uid="{00000000-0005-0000-0000-0000BE120000}"/>
    <cellStyle name="Note 2 2 7 2 2 2" xfId="2539" xr:uid="{00000000-0005-0000-0000-0000BF120000}"/>
    <cellStyle name="Note 2 2 7 2 2 2 2" xfId="5286" xr:uid="{00000000-0005-0000-0000-0000C0120000}"/>
    <cellStyle name="Note 2 2 7 2 2 3" xfId="5285" xr:uid="{00000000-0005-0000-0000-0000C1120000}"/>
    <cellStyle name="Note 2 2 7 2 3" xfId="2540" xr:uid="{00000000-0005-0000-0000-0000C2120000}"/>
    <cellStyle name="Note 2 2 7 2 3 2" xfId="5287" xr:uid="{00000000-0005-0000-0000-0000C3120000}"/>
    <cellStyle name="Note 2 2 7 2 4" xfId="2541" xr:uid="{00000000-0005-0000-0000-0000C4120000}"/>
    <cellStyle name="Note 2 2 7 2 4 2" xfId="5288" xr:uid="{00000000-0005-0000-0000-0000C5120000}"/>
    <cellStyle name="Note 2 2 7 2 5" xfId="3997" xr:uid="{00000000-0005-0000-0000-0000C6120000}"/>
    <cellStyle name="Note 2 2 7 3" xfId="2542" xr:uid="{00000000-0005-0000-0000-0000C7120000}"/>
    <cellStyle name="Note 2 2 7 3 2" xfId="2543" xr:uid="{00000000-0005-0000-0000-0000C8120000}"/>
    <cellStyle name="Note 2 2 7 3 2 2" xfId="5290" xr:uid="{00000000-0005-0000-0000-0000C9120000}"/>
    <cellStyle name="Note 2 2 7 3 3" xfId="5289" xr:uid="{00000000-0005-0000-0000-0000CA120000}"/>
    <cellStyle name="Note 2 2 7 4" xfId="2544" xr:uid="{00000000-0005-0000-0000-0000CB120000}"/>
    <cellStyle name="Note 2 2 7 4 2" xfId="5291" xr:uid="{00000000-0005-0000-0000-0000CC120000}"/>
    <cellStyle name="Note 2 2 7 5" xfId="2545" xr:uid="{00000000-0005-0000-0000-0000CD120000}"/>
    <cellStyle name="Note 2 2 7 5 2" xfId="5292" xr:uid="{00000000-0005-0000-0000-0000CE120000}"/>
    <cellStyle name="Note 2 2 7 6" xfId="3678" xr:uid="{00000000-0005-0000-0000-0000CF120000}"/>
    <cellStyle name="Note 2 2 8" xfId="2546" xr:uid="{00000000-0005-0000-0000-0000D0120000}"/>
    <cellStyle name="Note 2 2 8 2" xfId="2547" xr:uid="{00000000-0005-0000-0000-0000D1120000}"/>
    <cellStyle name="Note 2 2 8 2 2" xfId="2548" xr:uid="{00000000-0005-0000-0000-0000D2120000}"/>
    <cellStyle name="Note 2 2 8 2 2 2" xfId="2549" xr:uid="{00000000-0005-0000-0000-0000D3120000}"/>
    <cellStyle name="Note 2 2 8 2 2 2 2" xfId="5294" xr:uid="{00000000-0005-0000-0000-0000D4120000}"/>
    <cellStyle name="Note 2 2 8 2 2 3" xfId="5293" xr:uid="{00000000-0005-0000-0000-0000D5120000}"/>
    <cellStyle name="Note 2 2 8 2 3" xfId="2550" xr:uid="{00000000-0005-0000-0000-0000D6120000}"/>
    <cellStyle name="Note 2 2 8 2 3 2" xfId="5295" xr:uid="{00000000-0005-0000-0000-0000D7120000}"/>
    <cellStyle name="Note 2 2 8 2 4" xfId="2551" xr:uid="{00000000-0005-0000-0000-0000D8120000}"/>
    <cellStyle name="Note 2 2 8 2 4 2" xfId="5296" xr:uid="{00000000-0005-0000-0000-0000D9120000}"/>
    <cellStyle name="Note 2 2 8 2 5" xfId="3998" xr:uid="{00000000-0005-0000-0000-0000DA120000}"/>
    <cellStyle name="Note 2 2 8 3" xfId="2552" xr:uid="{00000000-0005-0000-0000-0000DB120000}"/>
    <cellStyle name="Note 2 2 8 3 2" xfId="2553" xr:uid="{00000000-0005-0000-0000-0000DC120000}"/>
    <cellStyle name="Note 2 2 8 3 2 2" xfId="5298" xr:uid="{00000000-0005-0000-0000-0000DD120000}"/>
    <cellStyle name="Note 2 2 8 3 3" xfId="5297" xr:uid="{00000000-0005-0000-0000-0000DE120000}"/>
    <cellStyle name="Note 2 2 8 4" xfId="2554" xr:uid="{00000000-0005-0000-0000-0000DF120000}"/>
    <cellStyle name="Note 2 2 8 4 2" xfId="5299" xr:uid="{00000000-0005-0000-0000-0000E0120000}"/>
    <cellStyle name="Note 2 2 8 5" xfId="2555" xr:uid="{00000000-0005-0000-0000-0000E1120000}"/>
    <cellStyle name="Note 2 2 8 5 2" xfId="5300" xr:uid="{00000000-0005-0000-0000-0000E2120000}"/>
    <cellStyle name="Note 2 2 8 6" xfId="3679" xr:uid="{00000000-0005-0000-0000-0000E3120000}"/>
    <cellStyle name="Note 2 2 9" xfId="2556" xr:uid="{00000000-0005-0000-0000-0000E4120000}"/>
    <cellStyle name="Note 2 2 9 2" xfId="2557" xr:uid="{00000000-0005-0000-0000-0000E5120000}"/>
    <cellStyle name="Note 2 2 9 2 2" xfId="2558" xr:uid="{00000000-0005-0000-0000-0000E6120000}"/>
    <cellStyle name="Note 2 2 9 2 2 2" xfId="2559" xr:uid="{00000000-0005-0000-0000-0000E7120000}"/>
    <cellStyle name="Note 2 2 9 2 2 2 2" xfId="5302" xr:uid="{00000000-0005-0000-0000-0000E8120000}"/>
    <cellStyle name="Note 2 2 9 2 2 3" xfId="5301" xr:uid="{00000000-0005-0000-0000-0000E9120000}"/>
    <cellStyle name="Note 2 2 9 2 3" xfId="2560" xr:uid="{00000000-0005-0000-0000-0000EA120000}"/>
    <cellStyle name="Note 2 2 9 2 3 2" xfId="5303" xr:uid="{00000000-0005-0000-0000-0000EB120000}"/>
    <cellStyle name="Note 2 2 9 2 4" xfId="2561" xr:uid="{00000000-0005-0000-0000-0000EC120000}"/>
    <cellStyle name="Note 2 2 9 2 4 2" xfId="5304" xr:uid="{00000000-0005-0000-0000-0000ED120000}"/>
    <cellStyle name="Note 2 2 9 2 5" xfId="3999" xr:uid="{00000000-0005-0000-0000-0000EE120000}"/>
    <cellStyle name="Note 2 2 9 3" xfId="2562" xr:uid="{00000000-0005-0000-0000-0000EF120000}"/>
    <cellStyle name="Note 2 2 9 3 2" xfId="2563" xr:uid="{00000000-0005-0000-0000-0000F0120000}"/>
    <cellStyle name="Note 2 2 9 3 2 2" xfId="5306" xr:uid="{00000000-0005-0000-0000-0000F1120000}"/>
    <cellStyle name="Note 2 2 9 3 3" xfId="5305" xr:uid="{00000000-0005-0000-0000-0000F2120000}"/>
    <cellStyle name="Note 2 2 9 4" xfId="2564" xr:uid="{00000000-0005-0000-0000-0000F3120000}"/>
    <cellStyle name="Note 2 2 9 4 2" xfId="5307" xr:uid="{00000000-0005-0000-0000-0000F4120000}"/>
    <cellStyle name="Note 2 2 9 5" xfId="2565" xr:uid="{00000000-0005-0000-0000-0000F5120000}"/>
    <cellStyle name="Note 2 2 9 5 2" xfId="5308" xr:uid="{00000000-0005-0000-0000-0000F6120000}"/>
    <cellStyle name="Note 2 2 9 6" xfId="3680" xr:uid="{00000000-0005-0000-0000-0000F7120000}"/>
    <cellStyle name="Note 2 20" xfId="6213" xr:uid="{00000000-0005-0000-0000-0000F8120000}"/>
    <cellStyle name="Note 2 3" xfId="2566" xr:uid="{00000000-0005-0000-0000-0000F9120000}"/>
    <cellStyle name="Note 2 3 2" xfId="2567" xr:uid="{00000000-0005-0000-0000-0000FA120000}"/>
    <cellStyle name="Note 2 3 2 2" xfId="2568" xr:uid="{00000000-0005-0000-0000-0000FB120000}"/>
    <cellStyle name="Note 2 3 2 2 2" xfId="5309" xr:uid="{00000000-0005-0000-0000-0000FC120000}"/>
    <cellStyle name="Note 2 3 2 2 3" xfId="5879" xr:uid="{00000000-0005-0000-0000-0000FD120000}"/>
    <cellStyle name="Note 2 3 2 3" xfId="2569" xr:uid="{00000000-0005-0000-0000-0000FE120000}"/>
    <cellStyle name="Note 2 3 2 3 2" xfId="5310" xr:uid="{00000000-0005-0000-0000-0000FF120000}"/>
    <cellStyle name="Note 2 3 2 3 3" xfId="5880" xr:uid="{00000000-0005-0000-0000-000000130000}"/>
    <cellStyle name="Note 2 3 2 4" xfId="3878" xr:uid="{00000000-0005-0000-0000-000001130000}"/>
    <cellStyle name="Note 2 3 2 5" xfId="4121" xr:uid="{00000000-0005-0000-0000-000002130000}"/>
    <cellStyle name="Note 2 3 3" xfId="2570" xr:uid="{00000000-0005-0000-0000-000003130000}"/>
    <cellStyle name="Note 2 3 3 2" xfId="5311" xr:uid="{00000000-0005-0000-0000-000004130000}"/>
    <cellStyle name="Note 2 3 3 3" xfId="5881" xr:uid="{00000000-0005-0000-0000-000005130000}"/>
    <cellStyle name="Note 2 3 4" xfId="2571" xr:uid="{00000000-0005-0000-0000-000006130000}"/>
    <cellStyle name="Note 2 3 4 2" xfId="5312" xr:uid="{00000000-0005-0000-0000-000007130000}"/>
    <cellStyle name="Note 2 3 4 3" xfId="5882" xr:uid="{00000000-0005-0000-0000-000008130000}"/>
    <cellStyle name="Note 2 3 5" xfId="3681" xr:uid="{00000000-0005-0000-0000-000009130000}"/>
    <cellStyle name="Note 2 3 6" xfId="3780" xr:uid="{00000000-0005-0000-0000-00000A130000}"/>
    <cellStyle name="Note 2 4" xfId="2572" xr:uid="{00000000-0005-0000-0000-00000B130000}"/>
    <cellStyle name="Note 2 4 2" xfId="2573" xr:uid="{00000000-0005-0000-0000-00000C130000}"/>
    <cellStyle name="Note 2 4 2 2" xfId="2574" xr:uid="{00000000-0005-0000-0000-00000D130000}"/>
    <cellStyle name="Note 2 4 2 2 2" xfId="5313" xr:uid="{00000000-0005-0000-0000-00000E130000}"/>
    <cellStyle name="Note 2 4 2 2 3" xfId="5883" xr:uid="{00000000-0005-0000-0000-00000F130000}"/>
    <cellStyle name="Note 2 4 2 3" xfId="2575" xr:uid="{00000000-0005-0000-0000-000010130000}"/>
    <cellStyle name="Note 2 4 2 3 2" xfId="5314" xr:uid="{00000000-0005-0000-0000-000011130000}"/>
    <cellStyle name="Note 2 4 2 3 3" xfId="5884" xr:uid="{00000000-0005-0000-0000-000012130000}"/>
    <cellStyle name="Note 2 4 2 4" xfId="3867" xr:uid="{00000000-0005-0000-0000-000013130000}"/>
    <cellStyle name="Note 2 4 2 5" xfId="3757" xr:uid="{00000000-0005-0000-0000-000014130000}"/>
    <cellStyle name="Note 2 4 3" xfId="2576" xr:uid="{00000000-0005-0000-0000-000015130000}"/>
    <cellStyle name="Note 2 4 3 2" xfId="5315" xr:uid="{00000000-0005-0000-0000-000016130000}"/>
    <cellStyle name="Note 2 4 3 3" xfId="5885" xr:uid="{00000000-0005-0000-0000-000017130000}"/>
    <cellStyle name="Note 2 4 4" xfId="2577" xr:uid="{00000000-0005-0000-0000-000018130000}"/>
    <cellStyle name="Note 2 4 4 2" xfId="5316" xr:uid="{00000000-0005-0000-0000-000019130000}"/>
    <cellStyle name="Note 2 4 4 3" xfId="5886" xr:uid="{00000000-0005-0000-0000-00001A130000}"/>
    <cellStyle name="Note 2 4 5" xfId="3682" xr:uid="{00000000-0005-0000-0000-00001B130000}"/>
    <cellStyle name="Note 2 4 6" xfId="3790" xr:uid="{00000000-0005-0000-0000-00001C130000}"/>
    <cellStyle name="Note 2 5" xfId="2578" xr:uid="{00000000-0005-0000-0000-00001D130000}"/>
    <cellStyle name="Note 2 5 2" xfId="2579" xr:uid="{00000000-0005-0000-0000-00001E130000}"/>
    <cellStyle name="Note 2 5 2 2" xfId="2580" xr:uid="{00000000-0005-0000-0000-00001F130000}"/>
    <cellStyle name="Note 2 5 2 2 2" xfId="5317" xr:uid="{00000000-0005-0000-0000-000020130000}"/>
    <cellStyle name="Note 2 5 2 2 3" xfId="5887" xr:uid="{00000000-0005-0000-0000-000021130000}"/>
    <cellStyle name="Note 2 5 2 3" xfId="2581" xr:uid="{00000000-0005-0000-0000-000022130000}"/>
    <cellStyle name="Note 2 5 2 3 2" xfId="5318" xr:uid="{00000000-0005-0000-0000-000023130000}"/>
    <cellStyle name="Note 2 5 2 3 3" xfId="5888" xr:uid="{00000000-0005-0000-0000-000024130000}"/>
    <cellStyle name="Note 2 5 2 4" xfId="3861" xr:uid="{00000000-0005-0000-0000-000025130000}"/>
    <cellStyle name="Note 2 5 2 5" xfId="4132" xr:uid="{00000000-0005-0000-0000-000026130000}"/>
    <cellStyle name="Note 2 5 3" xfId="2582" xr:uid="{00000000-0005-0000-0000-000027130000}"/>
    <cellStyle name="Note 2 5 3 2" xfId="5319" xr:uid="{00000000-0005-0000-0000-000028130000}"/>
    <cellStyle name="Note 2 5 3 3" xfId="5889" xr:uid="{00000000-0005-0000-0000-000029130000}"/>
    <cellStyle name="Note 2 5 4" xfId="2583" xr:uid="{00000000-0005-0000-0000-00002A130000}"/>
    <cellStyle name="Note 2 5 4 2" xfId="5320" xr:uid="{00000000-0005-0000-0000-00002B130000}"/>
    <cellStyle name="Note 2 5 4 3" xfId="5890" xr:uid="{00000000-0005-0000-0000-00002C130000}"/>
    <cellStyle name="Note 2 5 5" xfId="3683" xr:uid="{00000000-0005-0000-0000-00002D130000}"/>
    <cellStyle name="Note 2 5 6" xfId="3796" xr:uid="{00000000-0005-0000-0000-00002E130000}"/>
    <cellStyle name="Note 2 6" xfId="2584" xr:uid="{00000000-0005-0000-0000-00002F130000}"/>
    <cellStyle name="Note 2 6 2" xfId="3684" xr:uid="{00000000-0005-0000-0000-000030130000}"/>
    <cellStyle name="Note 2 7" xfId="2585" xr:uid="{00000000-0005-0000-0000-000031130000}"/>
    <cellStyle name="Note 2 7 2" xfId="3685" xr:uid="{00000000-0005-0000-0000-000032130000}"/>
    <cellStyle name="Note 2 8" xfId="2586" xr:uid="{00000000-0005-0000-0000-000033130000}"/>
    <cellStyle name="Note 2 8 2" xfId="3686" xr:uid="{00000000-0005-0000-0000-000034130000}"/>
    <cellStyle name="Note 2 9" xfId="2587" xr:uid="{00000000-0005-0000-0000-000035130000}"/>
    <cellStyle name="Note 2 9 2" xfId="3687" xr:uid="{00000000-0005-0000-0000-000036130000}"/>
    <cellStyle name="Note 20 2" xfId="2588" xr:uid="{00000000-0005-0000-0000-000037130000}"/>
    <cellStyle name="Note 20 2 2" xfId="2589" xr:uid="{00000000-0005-0000-0000-000038130000}"/>
    <cellStyle name="Note 20 2 2 2" xfId="2590" xr:uid="{00000000-0005-0000-0000-000039130000}"/>
    <cellStyle name="Note 20 2 2 2 2" xfId="2591" xr:uid="{00000000-0005-0000-0000-00003A130000}"/>
    <cellStyle name="Note 20 2 2 2 2 2" xfId="5322" xr:uid="{00000000-0005-0000-0000-00003B130000}"/>
    <cellStyle name="Note 20 2 2 2 3" xfId="5321" xr:uid="{00000000-0005-0000-0000-00003C130000}"/>
    <cellStyle name="Note 20 2 2 3" xfId="2592" xr:uid="{00000000-0005-0000-0000-00003D130000}"/>
    <cellStyle name="Note 20 2 2 3 2" xfId="5323" xr:uid="{00000000-0005-0000-0000-00003E130000}"/>
    <cellStyle name="Note 20 2 2 4" xfId="2593" xr:uid="{00000000-0005-0000-0000-00003F130000}"/>
    <cellStyle name="Note 20 2 2 4 2" xfId="5324" xr:uid="{00000000-0005-0000-0000-000040130000}"/>
    <cellStyle name="Note 20 2 2 5" xfId="4000" xr:uid="{00000000-0005-0000-0000-000041130000}"/>
    <cellStyle name="Note 20 2 3" xfId="2594" xr:uid="{00000000-0005-0000-0000-000042130000}"/>
    <cellStyle name="Note 20 2 3 2" xfId="2595" xr:uid="{00000000-0005-0000-0000-000043130000}"/>
    <cellStyle name="Note 20 2 3 2 2" xfId="5326" xr:uid="{00000000-0005-0000-0000-000044130000}"/>
    <cellStyle name="Note 20 2 3 3" xfId="5325" xr:uid="{00000000-0005-0000-0000-000045130000}"/>
    <cellStyle name="Note 20 2 4" xfId="2596" xr:uid="{00000000-0005-0000-0000-000046130000}"/>
    <cellStyle name="Note 20 2 4 2" xfId="5327" xr:uid="{00000000-0005-0000-0000-000047130000}"/>
    <cellStyle name="Note 20 2 5" xfId="2597" xr:uid="{00000000-0005-0000-0000-000048130000}"/>
    <cellStyle name="Note 20 2 5 2" xfId="5328" xr:uid="{00000000-0005-0000-0000-000049130000}"/>
    <cellStyle name="Note 20 2 6" xfId="3688" xr:uid="{00000000-0005-0000-0000-00004A130000}"/>
    <cellStyle name="Note 21 2" xfId="2598" xr:uid="{00000000-0005-0000-0000-00004B130000}"/>
    <cellStyle name="Note 21 2 2" xfId="2599" xr:uid="{00000000-0005-0000-0000-00004C130000}"/>
    <cellStyle name="Note 21 2 2 2" xfId="2600" xr:uid="{00000000-0005-0000-0000-00004D130000}"/>
    <cellStyle name="Note 21 2 2 2 2" xfId="2601" xr:uid="{00000000-0005-0000-0000-00004E130000}"/>
    <cellStyle name="Note 21 2 2 2 2 2" xfId="5330" xr:uid="{00000000-0005-0000-0000-00004F130000}"/>
    <cellStyle name="Note 21 2 2 2 3" xfId="5329" xr:uid="{00000000-0005-0000-0000-000050130000}"/>
    <cellStyle name="Note 21 2 2 3" xfId="2602" xr:uid="{00000000-0005-0000-0000-000051130000}"/>
    <cellStyle name="Note 21 2 2 3 2" xfId="5331" xr:uid="{00000000-0005-0000-0000-000052130000}"/>
    <cellStyle name="Note 21 2 2 4" xfId="2603" xr:uid="{00000000-0005-0000-0000-000053130000}"/>
    <cellStyle name="Note 21 2 2 4 2" xfId="5332" xr:uid="{00000000-0005-0000-0000-000054130000}"/>
    <cellStyle name="Note 21 2 2 5" xfId="4001" xr:uid="{00000000-0005-0000-0000-000055130000}"/>
    <cellStyle name="Note 21 2 3" xfId="2604" xr:uid="{00000000-0005-0000-0000-000056130000}"/>
    <cellStyle name="Note 21 2 3 2" xfId="2605" xr:uid="{00000000-0005-0000-0000-000057130000}"/>
    <cellStyle name="Note 21 2 3 2 2" xfId="5334" xr:uid="{00000000-0005-0000-0000-000058130000}"/>
    <cellStyle name="Note 21 2 3 3" xfId="5333" xr:uid="{00000000-0005-0000-0000-000059130000}"/>
    <cellStyle name="Note 21 2 4" xfId="2606" xr:uid="{00000000-0005-0000-0000-00005A130000}"/>
    <cellStyle name="Note 21 2 4 2" xfId="5335" xr:uid="{00000000-0005-0000-0000-00005B130000}"/>
    <cellStyle name="Note 21 2 5" xfId="2607" xr:uid="{00000000-0005-0000-0000-00005C130000}"/>
    <cellStyle name="Note 21 2 5 2" xfId="5336" xr:uid="{00000000-0005-0000-0000-00005D130000}"/>
    <cellStyle name="Note 21 2 6" xfId="3689" xr:uid="{00000000-0005-0000-0000-00005E130000}"/>
    <cellStyle name="Note 22" xfId="2608" xr:uid="{00000000-0005-0000-0000-00005F130000}"/>
    <cellStyle name="Note 22 2" xfId="3690" xr:uid="{00000000-0005-0000-0000-000060130000}"/>
    <cellStyle name="Note 23" xfId="2609" xr:uid="{00000000-0005-0000-0000-000061130000}"/>
    <cellStyle name="Note 23 2" xfId="3691" xr:uid="{00000000-0005-0000-0000-000062130000}"/>
    <cellStyle name="Note 24" xfId="2610" xr:uid="{00000000-0005-0000-0000-000063130000}"/>
    <cellStyle name="Note 24 2" xfId="3692" xr:uid="{00000000-0005-0000-0000-000064130000}"/>
    <cellStyle name="Note 25" xfId="2611" xr:uid="{00000000-0005-0000-0000-000065130000}"/>
    <cellStyle name="Note 25 2" xfId="3693" xr:uid="{00000000-0005-0000-0000-000066130000}"/>
    <cellStyle name="Note 26" xfId="2612" xr:uid="{00000000-0005-0000-0000-000067130000}"/>
    <cellStyle name="Note 26 2" xfId="3694" xr:uid="{00000000-0005-0000-0000-000068130000}"/>
    <cellStyle name="Note 3 10" xfId="2613" xr:uid="{00000000-0005-0000-0000-000069130000}"/>
    <cellStyle name="Note 3 10 2" xfId="2614" xr:uid="{00000000-0005-0000-0000-00006A130000}"/>
    <cellStyle name="Note 3 10 2 2" xfId="2615" xr:uid="{00000000-0005-0000-0000-00006B130000}"/>
    <cellStyle name="Note 3 10 2 2 2" xfId="2616" xr:uid="{00000000-0005-0000-0000-00006C130000}"/>
    <cellStyle name="Note 3 10 2 2 2 2" xfId="5338" xr:uid="{00000000-0005-0000-0000-00006D130000}"/>
    <cellStyle name="Note 3 10 2 2 3" xfId="5337" xr:uid="{00000000-0005-0000-0000-00006E130000}"/>
    <cellStyle name="Note 3 10 2 3" xfId="2617" xr:uid="{00000000-0005-0000-0000-00006F130000}"/>
    <cellStyle name="Note 3 10 2 3 2" xfId="5339" xr:uid="{00000000-0005-0000-0000-000070130000}"/>
    <cellStyle name="Note 3 10 2 4" xfId="2618" xr:uid="{00000000-0005-0000-0000-000071130000}"/>
    <cellStyle name="Note 3 10 2 4 2" xfId="5340" xr:uid="{00000000-0005-0000-0000-000072130000}"/>
    <cellStyle name="Note 3 10 2 5" xfId="4002" xr:uid="{00000000-0005-0000-0000-000073130000}"/>
    <cellStyle name="Note 3 10 3" xfId="2619" xr:uid="{00000000-0005-0000-0000-000074130000}"/>
    <cellStyle name="Note 3 10 3 2" xfId="2620" xr:uid="{00000000-0005-0000-0000-000075130000}"/>
    <cellStyle name="Note 3 10 3 2 2" xfId="5342" xr:uid="{00000000-0005-0000-0000-000076130000}"/>
    <cellStyle name="Note 3 10 3 3" xfId="5341" xr:uid="{00000000-0005-0000-0000-000077130000}"/>
    <cellStyle name="Note 3 10 4" xfId="2621" xr:uid="{00000000-0005-0000-0000-000078130000}"/>
    <cellStyle name="Note 3 10 4 2" xfId="5343" xr:uid="{00000000-0005-0000-0000-000079130000}"/>
    <cellStyle name="Note 3 10 5" xfId="2622" xr:uid="{00000000-0005-0000-0000-00007A130000}"/>
    <cellStyle name="Note 3 10 5 2" xfId="5344" xr:uid="{00000000-0005-0000-0000-00007B130000}"/>
    <cellStyle name="Note 3 10 6" xfId="3695" xr:uid="{00000000-0005-0000-0000-00007C130000}"/>
    <cellStyle name="Note 3 11" xfId="2623" xr:uid="{00000000-0005-0000-0000-00007D130000}"/>
    <cellStyle name="Note 3 11 2" xfId="2624" xr:uid="{00000000-0005-0000-0000-00007E130000}"/>
    <cellStyle name="Note 3 11 2 2" xfId="2625" xr:uid="{00000000-0005-0000-0000-00007F130000}"/>
    <cellStyle name="Note 3 11 2 2 2" xfId="2626" xr:uid="{00000000-0005-0000-0000-000080130000}"/>
    <cellStyle name="Note 3 11 2 2 2 2" xfId="5346" xr:uid="{00000000-0005-0000-0000-000081130000}"/>
    <cellStyle name="Note 3 11 2 2 3" xfId="5345" xr:uid="{00000000-0005-0000-0000-000082130000}"/>
    <cellStyle name="Note 3 11 2 3" xfId="2627" xr:uid="{00000000-0005-0000-0000-000083130000}"/>
    <cellStyle name="Note 3 11 2 3 2" xfId="5347" xr:uid="{00000000-0005-0000-0000-000084130000}"/>
    <cellStyle name="Note 3 11 2 4" xfId="2628" xr:uid="{00000000-0005-0000-0000-000085130000}"/>
    <cellStyle name="Note 3 11 2 4 2" xfId="5348" xr:uid="{00000000-0005-0000-0000-000086130000}"/>
    <cellStyle name="Note 3 11 2 5" xfId="4003" xr:uid="{00000000-0005-0000-0000-000087130000}"/>
    <cellStyle name="Note 3 11 3" xfId="2629" xr:uid="{00000000-0005-0000-0000-000088130000}"/>
    <cellStyle name="Note 3 11 3 2" xfId="2630" xr:uid="{00000000-0005-0000-0000-000089130000}"/>
    <cellStyle name="Note 3 11 3 2 2" xfId="5350" xr:uid="{00000000-0005-0000-0000-00008A130000}"/>
    <cellStyle name="Note 3 11 3 3" xfId="5349" xr:uid="{00000000-0005-0000-0000-00008B130000}"/>
    <cellStyle name="Note 3 11 4" xfId="2631" xr:uid="{00000000-0005-0000-0000-00008C130000}"/>
    <cellStyle name="Note 3 11 4 2" xfId="5351" xr:uid="{00000000-0005-0000-0000-00008D130000}"/>
    <cellStyle name="Note 3 11 5" xfId="2632" xr:uid="{00000000-0005-0000-0000-00008E130000}"/>
    <cellStyle name="Note 3 11 5 2" xfId="5352" xr:uid="{00000000-0005-0000-0000-00008F130000}"/>
    <cellStyle name="Note 3 11 6" xfId="3696" xr:uid="{00000000-0005-0000-0000-000090130000}"/>
    <cellStyle name="Note 3 12" xfId="2633" xr:uid="{00000000-0005-0000-0000-000091130000}"/>
    <cellStyle name="Note 3 12 2" xfId="2634" xr:uid="{00000000-0005-0000-0000-000092130000}"/>
    <cellStyle name="Note 3 12 2 2" xfId="2635" xr:uid="{00000000-0005-0000-0000-000093130000}"/>
    <cellStyle name="Note 3 12 2 2 2" xfId="2636" xr:uid="{00000000-0005-0000-0000-000094130000}"/>
    <cellStyle name="Note 3 12 2 2 2 2" xfId="5354" xr:uid="{00000000-0005-0000-0000-000095130000}"/>
    <cellStyle name="Note 3 12 2 2 3" xfId="5353" xr:uid="{00000000-0005-0000-0000-000096130000}"/>
    <cellStyle name="Note 3 12 2 3" xfId="2637" xr:uid="{00000000-0005-0000-0000-000097130000}"/>
    <cellStyle name="Note 3 12 2 3 2" xfId="5355" xr:uid="{00000000-0005-0000-0000-000098130000}"/>
    <cellStyle name="Note 3 12 2 4" xfId="2638" xr:uid="{00000000-0005-0000-0000-000099130000}"/>
    <cellStyle name="Note 3 12 2 4 2" xfId="5356" xr:uid="{00000000-0005-0000-0000-00009A130000}"/>
    <cellStyle name="Note 3 12 2 5" xfId="4004" xr:uid="{00000000-0005-0000-0000-00009B130000}"/>
    <cellStyle name="Note 3 12 3" xfId="2639" xr:uid="{00000000-0005-0000-0000-00009C130000}"/>
    <cellStyle name="Note 3 12 3 2" xfId="2640" xr:uid="{00000000-0005-0000-0000-00009D130000}"/>
    <cellStyle name="Note 3 12 3 2 2" xfId="5358" xr:uid="{00000000-0005-0000-0000-00009E130000}"/>
    <cellStyle name="Note 3 12 3 3" xfId="5357" xr:uid="{00000000-0005-0000-0000-00009F130000}"/>
    <cellStyle name="Note 3 12 4" xfId="2641" xr:uid="{00000000-0005-0000-0000-0000A0130000}"/>
    <cellStyle name="Note 3 12 4 2" xfId="5359" xr:uid="{00000000-0005-0000-0000-0000A1130000}"/>
    <cellStyle name="Note 3 12 5" xfId="2642" xr:uid="{00000000-0005-0000-0000-0000A2130000}"/>
    <cellStyle name="Note 3 12 5 2" xfId="5360" xr:uid="{00000000-0005-0000-0000-0000A3130000}"/>
    <cellStyle name="Note 3 12 6" xfId="3697" xr:uid="{00000000-0005-0000-0000-0000A4130000}"/>
    <cellStyle name="Note 3 13" xfId="2643" xr:uid="{00000000-0005-0000-0000-0000A5130000}"/>
    <cellStyle name="Note 3 13 2" xfId="2644" xr:uid="{00000000-0005-0000-0000-0000A6130000}"/>
    <cellStyle name="Note 3 13 2 2" xfId="2645" xr:uid="{00000000-0005-0000-0000-0000A7130000}"/>
    <cellStyle name="Note 3 13 2 2 2" xfId="2646" xr:uid="{00000000-0005-0000-0000-0000A8130000}"/>
    <cellStyle name="Note 3 13 2 2 2 2" xfId="5362" xr:uid="{00000000-0005-0000-0000-0000A9130000}"/>
    <cellStyle name="Note 3 13 2 2 3" xfId="5361" xr:uid="{00000000-0005-0000-0000-0000AA130000}"/>
    <cellStyle name="Note 3 13 2 3" xfId="2647" xr:uid="{00000000-0005-0000-0000-0000AB130000}"/>
    <cellStyle name="Note 3 13 2 3 2" xfId="5363" xr:uid="{00000000-0005-0000-0000-0000AC130000}"/>
    <cellStyle name="Note 3 13 2 4" xfId="2648" xr:uid="{00000000-0005-0000-0000-0000AD130000}"/>
    <cellStyle name="Note 3 13 2 4 2" xfId="5364" xr:uid="{00000000-0005-0000-0000-0000AE130000}"/>
    <cellStyle name="Note 3 13 2 5" xfId="4005" xr:uid="{00000000-0005-0000-0000-0000AF130000}"/>
    <cellStyle name="Note 3 13 3" xfId="2649" xr:uid="{00000000-0005-0000-0000-0000B0130000}"/>
    <cellStyle name="Note 3 13 3 2" xfId="2650" xr:uid="{00000000-0005-0000-0000-0000B1130000}"/>
    <cellStyle name="Note 3 13 3 2 2" xfId="5366" xr:uid="{00000000-0005-0000-0000-0000B2130000}"/>
    <cellStyle name="Note 3 13 3 3" xfId="5365" xr:uid="{00000000-0005-0000-0000-0000B3130000}"/>
    <cellStyle name="Note 3 13 4" xfId="2651" xr:uid="{00000000-0005-0000-0000-0000B4130000}"/>
    <cellStyle name="Note 3 13 4 2" xfId="5367" xr:uid="{00000000-0005-0000-0000-0000B5130000}"/>
    <cellStyle name="Note 3 13 5" xfId="2652" xr:uid="{00000000-0005-0000-0000-0000B6130000}"/>
    <cellStyle name="Note 3 13 5 2" xfId="5368" xr:uid="{00000000-0005-0000-0000-0000B7130000}"/>
    <cellStyle name="Note 3 13 6" xfId="3698" xr:uid="{00000000-0005-0000-0000-0000B8130000}"/>
    <cellStyle name="Note 3 14" xfId="2653" xr:uid="{00000000-0005-0000-0000-0000B9130000}"/>
    <cellStyle name="Note 3 14 2" xfId="2654" xr:uid="{00000000-0005-0000-0000-0000BA130000}"/>
    <cellStyle name="Note 3 14 2 2" xfId="2655" xr:uid="{00000000-0005-0000-0000-0000BB130000}"/>
    <cellStyle name="Note 3 14 2 2 2" xfId="2656" xr:uid="{00000000-0005-0000-0000-0000BC130000}"/>
    <cellStyle name="Note 3 14 2 2 2 2" xfId="5370" xr:uid="{00000000-0005-0000-0000-0000BD130000}"/>
    <cellStyle name="Note 3 14 2 2 3" xfId="5369" xr:uid="{00000000-0005-0000-0000-0000BE130000}"/>
    <cellStyle name="Note 3 14 2 3" xfId="2657" xr:uid="{00000000-0005-0000-0000-0000BF130000}"/>
    <cellStyle name="Note 3 14 2 3 2" xfId="5371" xr:uid="{00000000-0005-0000-0000-0000C0130000}"/>
    <cellStyle name="Note 3 14 2 4" xfId="2658" xr:uid="{00000000-0005-0000-0000-0000C1130000}"/>
    <cellStyle name="Note 3 14 2 4 2" xfId="5372" xr:uid="{00000000-0005-0000-0000-0000C2130000}"/>
    <cellStyle name="Note 3 14 2 5" xfId="4006" xr:uid="{00000000-0005-0000-0000-0000C3130000}"/>
    <cellStyle name="Note 3 14 3" xfId="2659" xr:uid="{00000000-0005-0000-0000-0000C4130000}"/>
    <cellStyle name="Note 3 14 3 2" xfId="2660" xr:uid="{00000000-0005-0000-0000-0000C5130000}"/>
    <cellStyle name="Note 3 14 3 2 2" xfId="5374" xr:uid="{00000000-0005-0000-0000-0000C6130000}"/>
    <cellStyle name="Note 3 14 3 3" xfId="5373" xr:uid="{00000000-0005-0000-0000-0000C7130000}"/>
    <cellStyle name="Note 3 14 4" xfId="2661" xr:uid="{00000000-0005-0000-0000-0000C8130000}"/>
    <cellStyle name="Note 3 14 4 2" xfId="5375" xr:uid="{00000000-0005-0000-0000-0000C9130000}"/>
    <cellStyle name="Note 3 14 5" xfId="2662" xr:uid="{00000000-0005-0000-0000-0000CA130000}"/>
    <cellStyle name="Note 3 14 5 2" xfId="5376" xr:uid="{00000000-0005-0000-0000-0000CB130000}"/>
    <cellStyle name="Note 3 14 6" xfId="3699" xr:uid="{00000000-0005-0000-0000-0000CC130000}"/>
    <cellStyle name="Note 3 15" xfId="2663" xr:uid="{00000000-0005-0000-0000-0000CD130000}"/>
    <cellStyle name="Note 3 15 2" xfId="2664" xr:uid="{00000000-0005-0000-0000-0000CE130000}"/>
    <cellStyle name="Note 3 15 2 2" xfId="2665" xr:uid="{00000000-0005-0000-0000-0000CF130000}"/>
    <cellStyle name="Note 3 15 2 2 2" xfId="2666" xr:uid="{00000000-0005-0000-0000-0000D0130000}"/>
    <cellStyle name="Note 3 15 2 2 2 2" xfId="5378" xr:uid="{00000000-0005-0000-0000-0000D1130000}"/>
    <cellStyle name="Note 3 15 2 2 3" xfId="5377" xr:uid="{00000000-0005-0000-0000-0000D2130000}"/>
    <cellStyle name="Note 3 15 2 3" xfId="2667" xr:uid="{00000000-0005-0000-0000-0000D3130000}"/>
    <cellStyle name="Note 3 15 2 3 2" xfId="5379" xr:uid="{00000000-0005-0000-0000-0000D4130000}"/>
    <cellStyle name="Note 3 15 2 4" xfId="2668" xr:uid="{00000000-0005-0000-0000-0000D5130000}"/>
    <cellStyle name="Note 3 15 2 4 2" xfId="5380" xr:uid="{00000000-0005-0000-0000-0000D6130000}"/>
    <cellStyle name="Note 3 15 2 5" xfId="4007" xr:uid="{00000000-0005-0000-0000-0000D7130000}"/>
    <cellStyle name="Note 3 15 3" xfId="2669" xr:uid="{00000000-0005-0000-0000-0000D8130000}"/>
    <cellStyle name="Note 3 15 3 2" xfId="2670" xr:uid="{00000000-0005-0000-0000-0000D9130000}"/>
    <cellStyle name="Note 3 15 3 2 2" xfId="5382" xr:uid="{00000000-0005-0000-0000-0000DA130000}"/>
    <cellStyle name="Note 3 15 3 3" xfId="5381" xr:uid="{00000000-0005-0000-0000-0000DB130000}"/>
    <cellStyle name="Note 3 15 4" xfId="2671" xr:uid="{00000000-0005-0000-0000-0000DC130000}"/>
    <cellStyle name="Note 3 15 4 2" xfId="5383" xr:uid="{00000000-0005-0000-0000-0000DD130000}"/>
    <cellStyle name="Note 3 15 5" xfId="2672" xr:uid="{00000000-0005-0000-0000-0000DE130000}"/>
    <cellStyle name="Note 3 15 5 2" xfId="5384" xr:uid="{00000000-0005-0000-0000-0000DF130000}"/>
    <cellStyle name="Note 3 15 6" xfId="3700" xr:uid="{00000000-0005-0000-0000-0000E0130000}"/>
    <cellStyle name="Note 3 2" xfId="2673" xr:uid="{00000000-0005-0000-0000-0000E1130000}"/>
    <cellStyle name="Note 3 2 2" xfId="2674" xr:uid="{00000000-0005-0000-0000-0000E2130000}"/>
    <cellStyle name="Note 3 2 2 2" xfId="2675" xr:uid="{00000000-0005-0000-0000-0000E3130000}"/>
    <cellStyle name="Note 3 2 2 2 2" xfId="2676" xr:uid="{00000000-0005-0000-0000-0000E4130000}"/>
    <cellStyle name="Note 3 2 2 2 2 2" xfId="5386" xr:uid="{00000000-0005-0000-0000-0000E5130000}"/>
    <cellStyle name="Note 3 2 2 2 3" xfId="5385" xr:uid="{00000000-0005-0000-0000-0000E6130000}"/>
    <cellStyle name="Note 3 2 2 3" xfId="2677" xr:uid="{00000000-0005-0000-0000-0000E7130000}"/>
    <cellStyle name="Note 3 2 2 3 2" xfId="5387" xr:uid="{00000000-0005-0000-0000-0000E8130000}"/>
    <cellStyle name="Note 3 2 2 4" xfId="2678" xr:uid="{00000000-0005-0000-0000-0000E9130000}"/>
    <cellStyle name="Note 3 2 2 4 2" xfId="5388" xr:uid="{00000000-0005-0000-0000-0000EA130000}"/>
    <cellStyle name="Note 3 2 2 5" xfId="4008" xr:uid="{00000000-0005-0000-0000-0000EB130000}"/>
    <cellStyle name="Note 3 2 3" xfId="2679" xr:uid="{00000000-0005-0000-0000-0000EC130000}"/>
    <cellStyle name="Note 3 2 3 2" xfId="2680" xr:uid="{00000000-0005-0000-0000-0000ED130000}"/>
    <cellStyle name="Note 3 2 3 2 2" xfId="5390" xr:uid="{00000000-0005-0000-0000-0000EE130000}"/>
    <cellStyle name="Note 3 2 3 3" xfId="5389" xr:uid="{00000000-0005-0000-0000-0000EF130000}"/>
    <cellStyle name="Note 3 2 4" xfId="2681" xr:uid="{00000000-0005-0000-0000-0000F0130000}"/>
    <cellStyle name="Note 3 2 4 2" xfId="5391" xr:uid="{00000000-0005-0000-0000-0000F1130000}"/>
    <cellStyle name="Note 3 2 5" xfId="2682" xr:uid="{00000000-0005-0000-0000-0000F2130000}"/>
    <cellStyle name="Note 3 2 5 2" xfId="5392" xr:uid="{00000000-0005-0000-0000-0000F3130000}"/>
    <cellStyle name="Note 3 2 6" xfId="3701" xr:uid="{00000000-0005-0000-0000-0000F4130000}"/>
    <cellStyle name="Note 3 3" xfId="2683" xr:uid="{00000000-0005-0000-0000-0000F5130000}"/>
    <cellStyle name="Note 3 3 2" xfId="2684" xr:uid="{00000000-0005-0000-0000-0000F6130000}"/>
    <cellStyle name="Note 3 3 2 2" xfId="2685" xr:uid="{00000000-0005-0000-0000-0000F7130000}"/>
    <cellStyle name="Note 3 3 2 2 2" xfId="2686" xr:uid="{00000000-0005-0000-0000-0000F8130000}"/>
    <cellStyle name="Note 3 3 2 2 2 2" xfId="5394" xr:uid="{00000000-0005-0000-0000-0000F9130000}"/>
    <cellStyle name="Note 3 3 2 2 3" xfId="5393" xr:uid="{00000000-0005-0000-0000-0000FA130000}"/>
    <cellStyle name="Note 3 3 2 3" xfId="2687" xr:uid="{00000000-0005-0000-0000-0000FB130000}"/>
    <cellStyle name="Note 3 3 2 3 2" xfId="5395" xr:uid="{00000000-0005-0000-0000-0000FC130000}"/>
    <cellStyle name="Note 3 3 2 4" xfId="2688" xr:uid="{00000000-0005-0000-0000-0000FD130000}"/>
    <cellStyle name="Note 3 3 2 4 2" xfId="5396" xr:uid="{00000000-0005-0000-0000-0000FE130000}"/>
    <cellStyle name="Note 3 3 2 5" xfId="4009" xr:uid="{00000000-0005-0000-0000-0000FF130000}"/>
    <cellStyle name="Note 3 3 3" xfId="2689" xr:uid="{00000000-0005-0000-0000-000000140000}"/>
    <cellStyle name="Note 3 3 3 2" xfId="2690" xr:uid="{00000000-0005-0000-0000-000001140000}"/>
    <cellStyle name="Note 3 3 3 2 2" xfId="5398" xr:uid="{00000000-0005-0000-0000-000002140000}"/>
    <cellStyle name="Note 3 3 3 3" xfId="5397" xr:uid="{00000000-0005-0000-0000-000003140000}"/>
    <cellStyle name="Note 3 3 4" xfId="2691" xr:uid="{00000000-0005-0000-0000-000004140000}"/>
    <cellStyle name="Note 3 3 4 2" xfId="5399" xr:uid="{00000000-0005-0000-0000-000005140000}"/>
    <cellStyle name="Note 3 3 5" xfId="2692" xr:uid="{00000000-0005-0000-0000-000006140000}"/>
    <cellStyle name="Note 3 3 5 2" xfId="5400" xr:uid="{00000000-0005-0000-0000-000007140000}"/>
    <cellStyle name="Note 3 3 6" xfId="3702" xr:uid="{00000000-0005-0000-0000-000008140000}"/>
    <cellStyle name="Note 3 4" xfId="2693" xr:uid="{00000000-0005-0000-0000-000009140000}"/>
    <cellStyle name="Note 3 4 2" xfId="2694" xr:uid="{00000000-0005-0000-0000-00000A140000}"/>
    <cellStyle name="Note 3 4 2 2" xfId="2695" xr:uid="{00000000-0005-0000-0000-00000B140000}"/>
    <cellStyle name="Note 3 4 2 2 2" xfId="2696" xr:uid="{00000000-0005-0000-0000-00000C140000}"/>
    <cellStyle name="Note 3 4 2 2 2 2" xfId="5402" xr:uid="{00000000-0005-0000-0000-00000D140000}"/>
    <cellStyle name="Note 3 4 2 2 3" xfId="5401" xr:uid="{00000000-0005-0000-0000-00000E140000}"/>
    <cellStyle name="Note 3 4 2 3" xfId="2697" xr:uid="{00000000-0005-0000-0000-00000F140000}"/>
    <cellStyle name="Note 3 4 2 3 2" xfId="5403" xr:uid="{00000000-0005-0000-0000-000010140000}"/>
    <cellStyle name="Note 3 4 2 4" xfId="2698" xr:uid="{00000000-0005-0000-0000-000011140000}"/>
    <cellStyle name="Note 3 4 2 4 2" xfId="5404" xr:uid="{00000000-0005-0000-0000-000012140000}"/>
    <cellStyle name="Note 3 4 2 5" xfId="4010" xr:uid="{00000000-0005-0000-0000-000013140000}"/>
    <cellStyle name="Note 3 4 3" xfId="2699" xr:uid="{00000000-0005-0000-0000-000014140000}"/>
    <cellStyle name="Note 3 4 3 2" xfId="2700" xr:uid="{00000000-0005-0000-0000-000015140000}"/>
    <cellStyle name="Note 3 4 3 2 2" xfId="5406" xr:uid="{00000000-0005-0000-0000-000016140000}"/>
    <cellStyle name="Note 3 4 3 3" xfId="5405" xr:uid="{00000000-0005-0000-0000-000017140000}"/>
    <cellStyle name="Note 3 4 4" xfId="2701" xr:uid="{00000000-0005-0000-0000-000018140000}"/>
    <cellStyle name="Note 3 4 4 2" xfId="5407" xr:uid="{00000000-0005-0000-0000-000019140000}"/>
    <cellStyle name="Note 3 4 5" xfId="2702" xr:uid="{00000000-0005-0000-0000-00001A140000}"/>
    <cellStyle name="Note 3 4 5 2" xfId="5408" xr:uid="{00000000-0005-0000-0000-00001B140000}"/>
    <cellStyle name="Note 3 4 6" xfId="3703" xr:uid="{00000000-0005-0000-0000-00001C140000}"/>
    <cellStyle name="Note 3 5" xfId="2703" xr:uid="{00000000-0005-0000-0000-00001D140000}"/>
    <cellStyle name="Note 3 5 2" xfId="2704" xr:uid="{00000000-0005-0000-0000-00001E140000}"/>
    <cellStyle name="Note 3 5 2 2" xfId="2705" xr:uid="{00000000-0005-0000-0000-00001F140000}"/>
    <cellStyle name="Note 3 5 2 2 2" xfId="2706" xr:uid="{00000000-0005-0000-0000-000020140000}"/>
    <cellStyle name="Note 3 5 2 2 2 2" xfId="5410" xr:uid="{00000000-0005-0000-0000-000021140000}"/>
    <cellStyle name="Note 3 5 2 2 3" xfId="5409" xr:uid="{00000000-0005-0000-0000-000022140000}"/>
    <cellStyle name="Note 3 5 2 3" xfId="2707" xr:uid="{00000000-0005-0000-0000-000023140000}"/>
    <cellStyle name="Note 3 5 2 3 2" xfId="5411" xr:uid="{00000000-0005-0000-0000-000024140000}"/>
    <cellStyle name="Note 3 5 2 4" xfId="2708" xr:uid="{00000000-0005-0000-0000-000025140000}"/>
    <cellStyle name="Note 3 5 2 4 2" xfId="5412" xr:uid="{00000000-0005-0000-0000-000026140000}"/>
    <cellStyle name="Note 3 5 2 5" xfId="4011" xr:uid="{00000000-0005-0000-0000-000027140000}"/>
    <cellStyle name="Note 3 5 3" xfId="2709" xr:uid="{00000000-0005-0000-0000-000028140000}"/>
    <cellStyle name="Note 3 5 3 2" xfId="2710" xr:uid="{00000000-0005-0000-0000-000029140000}"/>
    <cellStyle name="Note 3 5 3 2 2" xfId="5414" xr:uid="{00000000-0005-0000-0000-00002A140000}"/>
    <cellStyle name="Note 3 5 3 3" xfId="5413" xr:uid="{00000000-0005-0000-0000-00002B140000}"/>
    <cellStyle name="Note 3 5 4" xfId="2711" xr:uid="{00000000-0005-0000-0000-00002C140000}"/>
    <cellStyle name="Note 3 5 4 2" xfId="5415" xr:uid="{00000000-0005-0000-0000-00002D140000}"/>
    <cellStyle name="Note 3 5 5" xfId="2712" xr:uid="{00000000-0005-0000-0000-00002E140000}"/>
    <cellStyle name="Note 3 5 5 2" xfId="5416" xr:uid="{00000000-0005-0000-0000-00002F140000}"/>
    <cellStyle name="Note 3 5 6" xfId="3704" xr:uid="{00000000-0005-0000-0000-000030140000}"/>
    <cellStyle name="Note 3 6" xfId="2713" xr:uid="{00000000-0005-0000-0000-000031140000}"/>
    <cellStyle name="Note 3 6 2" xfId="2714" xr:uid="{00000000-0005-0000-0000-000032140000}"/>
    <cellStyle name="Note 3 6 2 2" xfId="2715" xr:uid="{00000000-0005-0000-0000-000033140000}"/>
    <cellStyle name="Note 3 6 2 2 2" xfId="2716" xr:uid="{00000000-0005-0000-0000-000034140000}"/>
    <cellStyle name="Note 3 6 2 2 2 2" xfId="5418" xr:uid="{00000000-0005-0000-0000-000035140000}"/>
    <cellStyle name="Note 3 6 2 2 3" xfId="5417" xr:uid="{00000000-0005-0000-0000-000036140000}"/>
    <cellStyle name="Note 3 6 2 3" xfId="2717" xr:uid="{00000000-0005-0000-0000-000037140000}"/>
    <cellStyle name="Note 3 6 2 3 2" xfId="5419" xr:uid="{00000000-0005-0000-0000-000038140000}"/>
    <cellStyle name="Note 3 6 2 4" xfId="2718" xr:uid="{00000000-0005-0000-0000-000039140000}"/>
    <cellStyle name="Note 3 6 2 4 2" xfId="5420" xr:uid="{00000000-0005-0000-0000-00003A140000}"/>
    <cellStyle name="Note 3 6 2 5" xfId="4012" xr:uid="{00000000-0005-0000-0000-00003B140000}"/>
    <cellStyle name="Note 3 6 3" xfId="2719" xr:uid="{00000000-0005-0000-0000-00003C140000}"/>
    <cellStyle name="Note 3 6 3 2" xfId="2720" xr:uid="{00000000-0005-0000-0000-00003D140000}"/>
    <cellStyle name="Note 3 6 3 2 2" xfId="5422" xr:uid="{00000000-0005-0000-0000-00003E140000}"/>
    <cellStyle name="Note 3 6 3 3" xfId="5421" xr:uid="{00000000-0005-0000-0000-00003F140000}"/>
    <cellStyle name="Note 3 6 4" xfId="2721" xr:uid="{00000000-0005-0000-0000-000040140000}"/>
    <cellStyle name="Note 3 6 4 2" xfId="5423" xr:uid="{00000000-0005-0000-0000-000041140000}"/>
    <cellStyle name="Note 3 6 5" xfId="2722" xr:uid="{00000000-0005-0000-0000-000042140000}"/>
    <cellStyle name="Note 3 6 5 2" xfId="5424" xr:uid="{00000000-0005-0000-0000-000043140000}"/>
    <cellStyle name="Note 3 6 6" xfId="3705" xr:uid="{00000000-0005-0000-0000-000044140000}"/>
    <cellStyle name="Note 3 7" xfId="2723" xr:uid="{00000000-0005-0000-0000-000045140000}"/>
    <cellStyle name="Note 3 7 2" xfId="2724" xr:uid="{00000000-0005-0000-0000-000046140000}"/>
    <cellStyle name="Note 3 7 2 2" xfId="2725" xr:uid="{00000000-0005-0000-0000-000047140000}"/>
    <cellStyle name="Note 3 7 2 2 2" xfId="2726" xr:uid="{00000000-0005-0000-0000-000048140000}"/>
    <cellStyle name="Note 3 7 2 2 2 2" xfId="5426" xr:uid="{00000000-0005-0000-0000-000049140000}"/>
    <cellStyle name="Note 3 7 2 2 3" xfId="5425" xr:uid="{00000000-0005-0000-0000-00004A140000}"/>
    <cellStyle name="Note 3 7 2 3" xfId="2727" xr:uid="{00000000-0005-0000-0000-00004B140000}"/>
    <cellStyle name="Note 3 7 2 3 2" xfId="5427" xr:uid="{00000000-0005-0000-0000-00004C140000}"/>
    <cellStyle name="Note 3 7 2 4" xfId="2728" xr:uid="{00000000-0005-0000-0000-00004D140000}"/>
    <cellStyle name="Note 3 7 2 4 2" xfId="5428" xr:uid="{00000000-0005-0000-0000-00004E140000}"/>
    <cellStyle name="Note 3 7 2 5" xfId="4013" xr:uid="{00000000-0005-0000-0000-00004F140000}"/>
    <cellStyle name="Note 3 7 3" xfId="2729" xr:uid="{00000000-0005-0000-0000-000050140000}"/>
    <cellStyle name="Note 3 7 3 2" xfId="2730" xr:uid="{00000000-0005-0000-0000-000051140000}"/>
    <cellStyle name="Note 3 7 3 2 2" xfId="5430" xr:uid="{00000000-0005-0000-0000-000052140000}"/>
    <cellStyle name="Note 3 7 3 3" xfId="5429" xr:uid="{00000000-0005-0000-0000-000053140000}"/>
    <cellStyle name="Note 3 7 4" xfId="2731" xr:uid="{00000000-0005-0000-0000-000054140000}"/>
    <cellStyle name="Note 3 7 4 2" xfId="5431" xr:uid="{00000000-0005-0000-0000-000055140000}"/>
    <cellStyle name="Note 3 7 5" xfId="2732" xr:uid="{00000000-0005-0000-0000-000056140000}"/>
    <cellStyle name="Note 3 7 5 2" xfId="5432" xr:uid="{00000000-0005-0000-0000-000057140000}"/>
    <cellStyle name="Note 3 7 6" xfId="3706" xr:uid="{00000000-0005-0000-0000-000058140000}"/>
    <cellStyle name="Note 3 8" xfId="2733" xr:uid="{00000000-0005-0000-0000-000059140000}"/>
    <cellStyle name="Note 3 8 2" xfId="2734" xr:uid="{00000000-0005-0000-0000-00005A140000}"/>
    <cellStyle name="Note 3 8 2 2" xfId="2735" xr:uid="{00000000-0005-0000-0000-00005B140000}"/>
    <cellStyle name="Note 3 8 2 2 2" xfId="2736" xr:uid="{00000000-0005-0000-0000-00005C140000}"/>
    <cellStyle name="Note 3 8 2 2 2 2" xfId="5434" xr:uid="{00000000-0005-0000-0000-00005D140000}"/>
    <cellStyle name="Note 3 8 2 2 3" xfId="5433" xr:uid="{00000000-0005-0000-0000-00005E140000}"/>
    <cellStyle name="Note 3 8 2 3" xfId="2737" xr:uid="{00000000-0005-0000-0000-00005F140000}"/>
    <cellStyle name="Note 3 8 2 3 2" xfId="5435" xr:uid="{00000000-0005-0000-0000-000060140000}"/>
    <cellStyle name="Note 3 8 2 4" xfId="2738" xr:uid="{00000000-0005-0000-0000-000061140000}"/>
    <cellStyle name="Note 3 8 2 4 2" xfId="5436" xr:uid="{00000000-0005-0000-0000-000062140000}"/>
    <cellStyle name="Note 3 8 2 5" xfId="4014" xr:uid="{00000000-0005-0000-0000-000063140000}"/>
    <cellStyle name="Note 3 8 3" xfId="2739" xr:uid="{00000000-0005-0000-0000-000064140000}"/>
    <cellStyle name="Note 3 8 3 2" xfId="2740" xr:uid="{00000000-0005-0000-0000-000065140000}"/>
    <cellStyle name="Note 3 8 3 2 2" xfId="5438" xr:uid="{00000000-0005-0000-0000-000066140000}"/>
    <cellStyle name="Note 3 8 3 3" xfId="5437" xr:uid="{00000000-0005-0000-0000-000067140000}"/>
    <cellStyle name="Note 3 8 4" xfId="2741" xr:uid="{00000000-0005-0000-0000-000068140000}"/>
    <cellStyle name="Note 3 8 4 2" xfId="5439" xr:uid="{00000000-0005-0000-0000-000069140000}"/>
    <cellStyle name="Note 3 8 5" xfId="2742" xr:uid="{00000000-0005-0000-0000-00006A140000}"/>
    <cellStyle name="Note 3 8 5 2" xfId="5440" xr:uid="{00000000-0005-0000-0000-00006B140000}"/>
    <cellStyle name="Note 3 8 6" xfId="3707" xr:uid="{00000000-0005-0000-0000-00006C140000}"/>
    <cellStyle name="Note 3 9" xfId="2743" xr:uid="{00000000-0005-0000-0000-00006D140000}"/>
    <cellStyle name="Note 3 9 2" xfId="2744" xr:uid="{00000000-0005-0000-0000-00006E140000}"/>
    <cellStyle name="Note 3 9 2 2" xfId="2745" xr:uid="{00000000-0005-0000-0000-00006F140000}"/>
    <cellStyle name="Note 3 9 2 2 2" xfId="2746" xr:uid="{00000000-0005-0000-0000-000070140000}"/>
    <cellStyle name="Note 3 9 2 2 2 2" xfId="5442" xr:uid="{00000000-0005-0000-0000-000071140000}"/>
    <cellStyle name="Note 3 9 2 2 3" xfId="5441" xr:uid="{00000000-0005-0000-0000-000072140000}"/>
    <cellStyle name="Note 3 9 2 3" xfId="2747" xr:uid="{00000000-0005-0000-0000-000073140000}"/>
    <cellStyle name="Note 3 9 2 3 2" xfId="5443" xr:uid="{00000000-0005-0000-0000-000074140000}"/>
    <cellStyle name="Note 3 9 2 4" xfId="2748" xr:uid="{00000000-0005-0000-0000-000075140000}"/>
    <cellStyle name="Note 3 9 2 4 2" xfId="5444" xr:uid="{00000000-0005-0000-0000-000076140000}"/>
    <cellStyle name="Note 3 9 2 5" xfId="4015" xr:uid="{00000000-0005-0000-0000-000077140000}"/>
    <cellStyle name="Note 3 9 3" xfId="2749" xr:uid="{00000000-0005-0000-0000-000078140000}"/>
    <cellStyle name="Note 3 9 3 2" xfId="2750" xr:uid="{00000000-0005-0000-0000-000079140000}"/>
    <cellStyle name="Note 3 9 3 2 2" xfId="5446" xr:uid="{00000000-0005-0000-0000-00007A140000}"/>
    <cellStyle name="Note 3 9 3 3" xfId="5445" xr:uid="{00000000-0005-0000-0000-00007B140000}"/>
    <cellStyle name="Note 3 9 4" xfId="2751" xr:uid="{00000000-0005-0000-0000-00007C140000}"/>
    <cellStyle name="Note 3 9 4 2" xfId="5447" xr:uid="{00000000-0005-0000-0000-00007D140000}"/>
    <cellStyle name="Note 3 9 5" xfId="2752" xr:uid="{00000000-0005-0000-0000-00007E140000}"/>
    <cellStyle name="Note 3 9 5 2" xfId="5448" xr:uid="{00000000-0005-0000-0000-00007F140000}"/>
    <cellStyle name="Note 3 9 6" xfId="3708" xr:uid="{00000000-0005-0000-0000-000080140000}"/>
    <cellStyle name="Note 4 10" xfId="2753" xr:uid="{00000000-0005-0000-0000-000081140000}"/>
    <cellStyle name="Note 4 10 2" xfId="2754" xr:uid="{00000000-0005-0000-0000-000082140000}"/>
    <cellStyle name="Note 4 10 2 2" xfId="2755" xr:uid="{00000000-0005-0000-0000-000083140000}"/>
    <cellStyle name="Note 4 10 2 2 2" xfId="2756" xr:uid="{00000000-0005-0000-0000-000084140000}"/>
    <cellStyle name="Note 4 10 2 2 2 2" xfId="5450" xr:uid="{00000000-0005-0000-0000-000085140000}"/>
    <cellStyle name="Note 4 10 2 2 3" xfId="5449" xr:uid="{00000000-0005-0000-0000-000086140000}"/>
    <cellStyle name="Note 4 10 2 3" xfId="2757" xr:uid="{00000000-0005-0000-0000-000087140000}"/>
    <cellStyle name="Note 4 10 2 3 2" xfId="5451" xr:uid="{00000000-0005-0000-0000-000088140000}"/>
    <cellStyle name="Note 4 10 2 4" xfId="2758" xr:uid="{00000000-0005-0000-0000-000089140000}"/>
    <cellStyle name="Note 4 10 2 4 2" xfId="5452" xr:uid="{00000000-0005-0000-0000-00008A140000}"/>
    <cellStyle name="Note 4 10 2 5" xfId="4016" xr:uid="{00000000-0005-0000-0000-00008B140000}"/>
    <cellStyle name="Note 4 10 3" xfId="2759" xr:uid="{00000000-0005-0000-0000-00008C140000}"/>
    <cellStyle name="Note 4 10 3 2" xfId="2760" xr:uid="{00000000-0005-0000-0000-00008D140000}"/>
    <cellStyle name="Note 4 10 3 2 2" xfId="5454" xr:uid="{00000000-0005-0000-0000-00008E140000}"/>
    <cellStyle name="Note 4 10 3 3" xfId="5453" xr:uid="{00000000-0005-0000-0000-00008F140000}"/>
    <cellStyle name="Note 4 10 4" xfId="2761" xr:uid="{00000000-0005-0000-0000-000090140000}"/>
    <cellStyle name="Note 4 10 4 2" xfId="5455" xr:uid="{00000000-0005-0000-0000-000091140000}"/>
    <cellStyle name="Note 4 10 5" xfId="2762" xr:uid="{00000000-0005-0000-0000-000092140000}"/>
    <cellStyle name="Note 4 10 5 2" xfId="5456" xr:uid="{00000000-0005-0000-0000-000093140000}"/>
    <cellStyle name="Note 4 10 6" xfId="3709" xr:uid="{00000000-0005-0000-0000-000094140000}"/>
    <cellStyle name="Note 4 11" xfId="2763" xr:uid="{00000000-0005-0000-0000-000095140000}"/>
    <cellStyle name="Note 4 11 2" xfId="2764" xr:uid="{00000000-0005-0000-0000-000096140000}"/>
    <cellStyle name="Note 4 11 2 2" xfId="2765" xr:uid="{00000000-0005-0000-0000-000097140000}"/>
    <cellStyle name="Note 4 11 2 2 2" xfId="2766" xr:uid="{00000000-0005-0000-0000-000098140000}"/>
    <cellStyle name="Note 4 11 2 2 2 2" xfId="5458" xr:uid="{00000000-0005-0000-0000-000099140000}"/>
    <cellStyle name="Note 4 11 2 2 3" xfId="5457" xr:uid="{00000000-0005-0000-0000-00009A140000}"/>
    <cellStyle name="Note 4 11 2 3" xfId="2767" xr:uid="{00000000-0005-0000-0000-00009B140000}"/>
    <cellStyle name="Note 4 11 2 3 2" xfId="5459" xr:uid="{00000000-0005-0000-0000-00009C140000}"/>
    <cellStyle name="Note 4 11 2 4" xfId="2768" xr:uid="{00000000-0005-0000-0000-00009D140000}"/>
    <cellStyle name="Note 4 11 2 4 2" xfId="5460" xr:uid="{00000000-0005-0000-0000-00009E140000}"/>
    <cellStyle name="Note 4 11 2 5" xfId="4017" xr:uid="{00000000-0005-0000-0000-00009F140000}"/>
    <cellStyle name="Note 4 11 3" xfId="2769" xr:uid="{00000000-0005-0000-0000-0000A0140000}"/>
    <cellStyle name="Note 4 11 3 2" xfId="2770" xr:uid="{00000000-0005-0000-0000-0000A1140000}"/>
    <cellStyle name="Note 4 11 3 2 2" xfId="5462" xr:uid="{00000000-0005-0000-0000-0000A2140000}"/>
    <cellStyle name="Note 4 11 3 3" xfId="5461" xr:uid="{00000000-0005-0000-0000-0000A3140000}"/>
    <cellStyle name="Note 4 11 4" xfId="2771" xr:uid="{00000000-0005-0000-0000-0000A4140000}"/>
    <cellStyle name="Note 4 11 4 2" xfId="5463" xr:uid="{00000000-0005-0000-0000-0000A5140000}"/>
    <cellStyle name="Note 4 11 5" xfId="2772" xr:uid="{00000000-0005-0000-0000-0000A6140000}"/>
    <cellStyle name="Note 4 11 5 2" xfId="5464" xr:uid="{00000000-0005-0000-0000-0000A7140000}"/>
    <cellStyle name="Note 4 11 6" xfId="3710" xr:uid="{00000000-0005-0000-0000-0000A8140000}"/>
    <cellStyle name="Note 4 12" xfId="2773" xr:uid="{00000000-0005-0000-0000-0000A9140000}"/>
    <cellStyle name="Note 4 12 2" xfId="2774" xr:uid="{00000000-0005-0000-0000-0000AA140000}"/>
    <cellStyle name="Note 4 12 2 2" xfId="2775" xr:uid="{00000000-0005-0000-0000-0000AB140000}"/>
    <cellStyle name="Note 4 12 2 2 2" xfId="2776" xr:uid="{00000000-0005-0000-0000-0000AC140000}"/>
    <cellStyle name="Note 4 12 2 2 2 2" xfId="5466" xr:uid="{00000000-0005-0000-0000-0000AD140000}"/>
    <cellStyle name="Note 4 12 2 2 3" xfId="5465" xr:uid="{00000000-0005-0000-0000-0000AE140000}"/>
    <cellStyle name="Note 4 12 2 3" xfId="2777" xr:uid="{00000000-0005-0000-0000-0000AF140000}"/>
    <cellStyle name="Note 4 12 2 3 2" xfId="5467" xr:uid="{00000000-0005-0000-0000-0000B0140000}"/>
    <cellStyle name="Note 4 12 2 4" xfId="2778" xr:uid="{00000000-0005-0000-0000-0000B1140000}"/>
    <cellStyle name="Note 4 12 2 4 2" xfId="5468" xr:uid="{00000000-0005-0000-0000-0000B2140000}"/>
    <cellStyle name="Note 4 12 2 5" xfId="4018" xr:uid="{00000000-0005-0000-0000-0000B3140000}"/>
    <cellStyle name="Note 4 12 3" xfId="2779" xr:uid="{00000000-0005-0000-0000-0000B4140000}"/>
    <cellStyle name="Note 4 12 3 2" xfId="2780" xr:uid="{00000000-0005-0000-0000-0000B5140000}"/>
    <cellStyle name="Note 4 12 3 2 2" xfId="5470" xr:uid="{00000000-0005-0000-0000-0000B6140000}"/>
    <cellStyle name="Note 4 12 3 3" xfId="5469" xr:uid="{00000000-0005-0000-0000-0000B7140000}"/>
    <cellStyle name="Note 4 12 4" xfId="2781" xr:uid="{00000000-0005-0000-0000-0000B8140000}"/>
    <cellStyle name="Note 4 12 4 2" xfId="5471" xr:uid="{00000000-0005-0000-0000-0000B9140000}"/>
    <cellStyle name="Note 4 12 5" xfId="2782" xr:uid="{00000000-0005-0000-0000-0000BA140000}"/>
    <cellStyle name="Note 4 12 5 2" xfId="5472" xr:uid="{00000000-0005-0000-0000-0000BB140000}"/>
    <cellStyle name="Note 4 12 6" xfId="3711" xr:uid="{00000000-0005-0000-0000-0000BC140000}"/>
    <cellStyle name="Note 4 13" xfId="2783" xr:uid="{00000000-0005-0000-0000-0000BD140000}"/>
    <cellStyle name="Note 4 13 2" xfId="2784" xr:uid="{00000000-0005-0000-0000-0000BE140000}"/>
    <cellStyle name="Note 4 13 2 2" xfId="2785" xr:uid="{00000000-0005-0000-0000-0000BF140000}"/>
    <cellStyle name="Note 4 13 2 2 2" xfId="2786" xr:uid="{00000000-0005-0000-0000-0000C0140000}"/>
    <cellStyle name="Note 4 13 2 2 2 2" xfId="5474" xr:uid="{00000000-0005-0000-0000-0000C1140000}"/>
    <cellStyle name="Note 4 13 2 2 3" xfId="5473" xr:uid="{00000000-0005-0000-0000-0000C2140000}"/>
    <cellStyle name="Note 4 13 2 3" xfId="2787" xr:uid="{00000000-0005-0000-0000-0000C3140000}"/>
    <cellStyle name="Note 4 13 2 3 2" xfId="5475" xr:uid="{00000000-0005-0000-0000-0000C4140000}"/>
    <cellStyle name="Note 4 13 2 4" xfId="2788" xr:uid="{00000000-0005-0000-0000-0000C5140000}"/>
    <cellStyle name="Note 4 13 2 4 2" xfId="5476" xr:uid="{00000000-0005-0000-0000-0000C6140000}"/>
    <cellStyle name="Note 4 13 2 5" xfId="4019" xr:uid="{00000000-0005-0000-0000-0000C7140000}"/>
    <cellStyle name="Note 4 13 3" xfId="2789" xr:uid="{00000000-0005-0000-0000-0000C8140000}"/>
    <cellStyle name="Note 4 13 3 2" xfId="2790" xr:uid="{00000000-0005-0000-0000-0000C9140000}"/>
    <cellStyle name="Note 4 13 3 2 2" xfId="5478" xr:uid="{00000000-0005-0000-0000-0000CA140000}"/>
    <cellStyle name="Note 4 13 3 3" xfId="5477" xr:uid="{00000000-0005-0000-0000-0000CB140000}"/>
    <cellStyle name="Note 4 13 4" xfId="2791" xr:uid="{00000000-0005-0000-0000-0000CC140000}"/>
    <cellStyle name="Note 4 13 4 2" xfId="5479" xr:uid="{00000000-0005-0000-0000-0000CD140000}"/>
    <cellStyle name="Note 4 13 5" xfId="2792" xr:uid="{00000000-0005-0000-0000-0000CE140000}"/>
    <cellStyle name="Note 4 13 5 2" xfId="5480" xr:uid="{00000000-0005-0000-0000-0000CF140000}"/>
    <cellStyle name="Note 4 13 6" xfId="3712" xr:uid="{00000000-0005-0000-0000-0000D0140000}"/>
    <cellStyle name="Note 4 14" xfId="2793" xr:uid="{00000000-0005-0000-0000-0000D1140000}"/>
    <cellStyle name="Note 4 14 2" xfId="2794" xr:uid="{00000000-0005-0000-0000-0000D2140000}"/>
    <cellStyle name="Note 4 14 2 2" xfId="2795" xr:uid="{00000000-0005-0000-0000-0000D3140000}"/>
    <cellStyle name="Note 4 14 2 2 2" xfId="2796" xr:uid="{00000000-0005-0000-0000-0000D4140000}"/>
    <cellStyle name="Note 4 14 2 2 2 2" xfId="5482" xr:uid="{00000000-0005-0000-0000-0000D5140000}"/>
    <cellStyle name="Note 4 14 2 2 3" xfId="5481" xr:uid="{00000000-0005-0000-0000-0000D6140000}"/>
    <cellStyle name="Note 4 14 2 3" xfId="2797" xr:uid="{00000000-0005-0000-0000-0000D7140000}"/>
    <cellStyle name="Note 4 14 2 3 2" xfId="5483" xr:uid="{00000000-0005-0000-0000-0000D8140000}"/>
    <cellStyle name="Note 4 14 2 4" xfId="2798" xr:uid="{00000000-0005-0000-0000-0000D9140000}"/>
    <cellStyle name="Note 4 14 2 4 2" xfId="5484" xr:uid="{00000000-0005-0000-0000-0000DA140000}"/>
    <cellStyle name="Note 4 14 2 5" xfId="4020" xr:uid="{00000000-0005-0000-0000-0000DB140000}"/>
    <cellStyle name="Note 4 14 3" xfId="2799" xr:uid="{00000000-0005-0000-0000-0000DC140000}"/>
    <cellStyle name="Note 4 14 3 2" xfId="2800" xr:uid="{00000000-0005-0000-0000-0000DD140000}"/>
    <cellStyle name="Note 4 14 3 2 2" xfId="5486" xr:uid="{00000000-0005-0000-0000-0000DE140000}"/>
    <cellStyle name="Note 4 14 3 3" xfId="5485" xr:uid="{00000000-0005-0000-0000-0000DF140000}"/>
    <cellStyle name="Note 4 14 4" xfId="2801" xr:uid="{00000000-0005-0000-0000-0000E0140000}"/>
    <cellStyle name="Note 4 14 4 2" xfId="5487" xr:uid="{00000000-0005-0000-0000-0000E1140000}"/>
    <cellStyle name="Note 4 14 5" xfId="2802" xr:uid="{00000000-0005-0000-0000-0000E2140000}"/>
    <cellStyle name="Note 4 14 5 2" xfId="5488" xr:uid="{00000000-0005-0000-0000-0000E3140000}"/>
    <cellStyle name="Note 4 14 6" xfId="3713" xr:uid="{00000000-0005-0000-0000-0000E4140000}"/>
    <cellStyle name="Note 4 15" xfId="2803" xr:uid="{00000000-0005-0000-0000-0000E5140000}"/>
    <cellStyle name="Note 4 15 2" xfId="2804" xr:uid="{00000000-0005-0000-0000-0000E6140000}"/>
    <cellStyle name="Note 4 15 2 2" xfId="2805" xr:uid="{00000000-0005-0000-0000-0000E7140000}"/>
    <cellStyle name="Note 4 15 2 2 2" xfId="2806" xr:uid="{00000000-0005-0000-0000-0000E8140000}"/>
    <cellStyle name="Note 4 15 2 2 2 2" xfId="5490" xr:uid="{00000000-0005-0000-0000-0000E9140000}"/>
    <cellStyle name="Note 4 15 2 2 3" xfId="5489" xr:uid="{00000000-0005-0000-0000-0000EA140000}"/>
    <cellStyle name="Note 4 15 2 3" xfId="2807" xr:uid="{00000000-0005-0000-0000-0000EB140000}"/>
    <cellStyle name="Note 4 15 2 3 2" xfId="5491" xr:uid="{00000000-0005-0000-0000-0000EC140000}"/>
    <cellStyle name="Note 4 15 2 4" xfId="2808" xr:uid="{00000000-0005-0000-0000-0000ED140000}"/>
    <cellStyle name="Note 4 15 2 4 2" xfId="5492" xr:uid="{00000000-0005-0000-0000-0000EE140000}"/>
    <cellStyle name="Note 4 15 2 5" xfId="4021" xr:uid="{00000000-0005-0000-0000-0000EF140000}"/>
    <cellStyle name="Note 4 15 3" xfId="2809" xr:uid="{00000000-0005-0000-0000-0000F0140000}"/>
    <cellStyle name="Note 4 15 3 2" xfId="2810" xr:uid="{00000000-0005-0000-0000-0000F1140000}"/>
    <cellStyle name="Note 4 15 3 2 2" xfId="5494" xr:uid="{00000000-0005-0000-0000-0000F2140000}"/>
    <cellStyle name="Note 4 15 3 3" xfId="5493" xr:uid="{00000000-0005-0000-0000-0000F3140000}"/>
    <cellStyle name="Note 4 15 4" xfId="2811" xr:uid="{00000000-0005-0000-0000-0000F4140000}"/>
    <cellStyle name="Note 4 15 4 2" xfId="5495" xr:uid="{00000000-0005-0000-0000-0000F5140000}"/>
    <cellStyle name="Note 4 15 5" xfId="2812" xr:uid="{00000000-0005-0000-0000-0000F6140000}"/>
    <cellStyle name="Note 4 15 5 2" xfId="5496" xr:uid="{00000000-0005-0000-0000-0000F7140000}"/>
    <cellStyle name="Note 4 15 6" xfId="3714" xr:uid="{00000000-0005-0000-0000-0000F8140000}"/>
    <cellStyle name="Note 4 2" xfId="2813" xr:uid="{00000000-0005-0000-0000-0000F9140000}"/>
    <cellStyle name="Note 4 2 2" xfId="2814" xr:uid="{00000000-0005-0000-0000-0000FA140000}"/>
    <cellStyle name="Note 4 2 2 2" xfId="2815" xr:uid="{00000000-0005-0000-0000-0000FB140000}"/>
    <cellStyle name="Note 4 2 2 2 2" xfId="2816" xr:uid="{00000000-0005-0000-0000-0000FC140000}"/>
    <cellStyle name="Note 4 2 2 2 2 2" xfId="5498" xr:uid="{00000000-0005-0000-0000-0000FD140000}"/>
    <cellStyle name="Note 4 2 2 2 3" xfId="5497" xr:uid="{00000000-0005-0000-0000-0000FE140000}"/>
    <cellStyle name="Note 4 2 2 3" xfId="2817" xr:uid="{00000000-0005-0000-0000-0000FF140000}"/>
    <cellStyle name="Note 4 2 2 3 2" xfId="5499" xr:uid="{00000000-0005-0000-0000-000000150000}"/>
    <cellStyle name="Note 4 2 2 4" xfId="2818" xr:uid="{00000000-0005-0000-0000-000001150000}"/>
    <cellStyle name="Note 4 2 2 4 2" xfId="5500" xr:uid="{00000000-0005-0000-0000-000002150000}"/>
    <cellStyle name="Note 4 2 2 5" xfId="4022" xr:uid="{00000000-0005-0000-0000-000003150000}"/>
    <cellStyle name="Note 4 2 3" xfId="2819" xr:uid="{00000000-0005-0000-0000-000004150000}"/>
    <cellStyle name="Note 4 2 3 2" xfId="2820" xr:uid="{00000000-0005-0000-0000-000005150000}"/>
    <cellStyle name="Note 4 2 3 2 2" xfId="5502" xr:uid="{00000000-0005-0000-0000-000006150000}"/>
    <cellStyle name="Note 4 2 3 3" xfId="5501" xr:uid="{00000000-0005-0000-0000-000007150000}"/>
    <cellStyle name="Note 4 2 4" xfId="2821" xr:uid="{00000000-0005-0000-0000-000008150000}"/>
    <cellStyle name="Note 4 2 4 2" xfId="5503" xr:uid="{00000000-0005-0000-0000-000009150000}"/>
    <cellStyle name="Note 4 2 5" xfId="2822" xr:uid="{00000000-0005-0000-0000-00000A150000}"/>
    <cellStyle name="Note 4 2 5 2" xfId="5504" xr:uid="{00000000-0005-0000-0000-00000B150000}"/>
    <cellStyle name="Note 4 2 6" xfId="3715" xr:uid="{00000000-0005-0000-0000-00000C150000}"/>
    <cellStyle name="Note 4 3" xfId="2823" xr:uid="{00000000-0005-0000-0000-00000D150000}"/>
    <cellStyle name="Note 4 3 2" xfId="2824" xr:uid="{00000000-0005-0000-0000-00000E150000}"/>
    <cellStyle name="Note 4 3 2 2" xfId="2825" xr:uid="{00000000-0005-0000-0000-00000F150000}"/>
    <cellStyle name="Note 4 3 2 2 2" xfId="2826" xr:uid="{00000000-0005-0000-0000-000010150000}"/>
    <cellStyle name="Note 4 3 2 2 2 2" xfId="5506" xr:uid="{00000000-0005-0000-0000-000011150000}"/>
    <cellStyle name="Note 4 3 2 2 3" xfId="5505" xr:uid="{00000000-0005-0000-0000-000012150000}"/>
    <cellStyle name="Note 4 3 2 3" xfId="2827" xr:uid="{00000000-0005-0000-0000-000013150000}"/>
    <cellStyle name="Note 4 3 2 3 2" xfId="5507" xr:uid="{00000000-0005-0000-0000-000014150000}"/>
    <cellStyle name="Note 4 3 2 4" xfId="2828" xr:uid="{00000000-0005-0000-0000-000015150000}"/>
    <cellStyle name="Note 4 3 2 4 2" xfId="5508" xr:uid="{00000000-0005-0000-0000-000016150000}"/>
    <cellStyle name="Note 4 3 2 5" xfId="4023" xr:uid="{00000000-0005-0000-0000-000017150000}"/>
    <cellStyle name="Note 4 3 3" xfId="2829" xr:uid="{00000000-0005-0000-0000-000018150000}"/>
    <cellStyle name="Note 4 3 3 2" xfId="2830" xr:uid="{00000000-0005-0000-0000-000019150000}"/>
    <cellStyle name="Note 4 3 3 2 2" xfId="5510" xr:uid="{00000000-0005-0000-0000-00001A150000}"/>
    <cellStyle name="Note 4 3 3 3" xfId="5509" xr:uid="{00000000-0005-0000-0000-00001B150000}"/>
    <cellStyle name="Note 4 3 4" xfId="2831" xr:uid="{00000000-0005-0000-0000-00001C150000}"/>
    <cellStyle name="Note 4 3 4 2" xfId="5511" xr:uid="{00000000-0005-0000-0000-00001D150000}"/>
    <cellStyle name="Note 4 3 5" xfId="2832" xr:uid="{00000000-0005-0000-0000-00001E150000}"/>
    <cellStyle name="Note 4 3 5 2" xfId="5512" xr:uid="{00000000-0005-0000-0000-00001F150000}"/>
    <cellStyle name="Note 4 3 6" xfId="3716" xr:uid="{00000000-0005-0000-0000-000020150000}"/>
    <cellStyle name="Note 4 4" xfId="2833" xr:uid="{00000000-0005-0000-0000-000021150000}"/>
    <cellStyle name="Note 4 4 2" xfId="2834" xr:uid="{00000000-0005-0000-0000-000022150000}"/>
    <cellStyle name="Note 4 4 2 2" xfId="2835" xr:uid="{00000000-0005-0000-0000-000023150000}"/>
    <cellStyle name="Note 4 4 2 2 2" xfId="2836" xr:uid="{00000000-0005-0000-0000-000024150000}"/>
    <cellStyle name="Note 4 4 2 2 2 2" xfId="5514" xr:uid="{00000000-0005-0000-0000-000025150000}"/>
    <cellStyle name="Note 4 4 2 2 3" xfId="5513" xr:uid="{00000000-0005-0000-0000-000026150000}"/>
    <cellStyle name="Note 4 4 2 3" xfId="2837" xr:uid="{00000000-0005-0000-0000-000027150000}"/>
    <cellStyle name="Note 4 4 2 3 2" xfId="5515" xr:uid="{00000000-0005-0000-0000-000028150000}"/>
    <cellStyle name="Note 4 4 2 4" xfId="2838" xr:uid="{00000000-0005-0000-0000-000029150000}"/>
    <cellStyle name="Note 4 4 2 4 2" xfId="5516" xr:uid="{00000000-0005-0000-0000-00002A150000}"/>
    <cellStyle name="Note 4 4 2 5" xfId="4024" xr:uid="{00000000-0005-0000-0000-00002B150000}"/>
    <cellStyle name="Note 4 4 3" xfId="2839" xr:uid="{00000000-0005-0000-0000-00002C150000}"/>
    <cellStyle name="Note 4 4 3 2" xfId="2840" xr:uid="{00000000-0005-0000-0000-00002D150000}"/>
    <cellStyle name="Note 4 4 3 2 2" xfId="5518" xr:uid="{00000000-0005-0000-0000-00002E150000}"/>
    <cellStyle name="Note 4 4 3 3" xfId="5517" xr:uid="{00000000-0005-0000-0000-00002F150000}"/>
    <cellStyle name="Note 4 4 4" xfId="2841" xr:uid="{00000000-0005-0000-0000-000030150000}"/>
    <cellStyle name="Note 4 4 4 2" xfId="5519" xr:uid="{00000000-0005-0000-0000-000031150000}"/>
    <cellStyle name="Note 4 4 5" xfId="2842" xr:uid="{00000000-0005-0000-0000-000032150000}"/>
    <cellStyle name="Note 4 4 5 2" xfId="5520" xr:uid="{00000000-0005-0000-0000-000033150000}"/>
    <cellStyle name="Note 4 4 6" xfId="3717" xr:uid="{00000000-0005-0000-0000-000034150000}"/>
    <cellStyle name="Note 4 5" xfId="2843" xr:uid="{00000000-0005-0000-0000-000035150000}"/>
    <cellStyle name="Note 4 5 2" xfId="2844" xr:uid="{00000000-0005-0000-0000-000036150000}"/>
    <cellStyle name="Note 4 5 2 2" xfId="2845" xr:uid="{00000000-0005-0000-0000-000037150000}"/>
    <cellStyle name="Note 4 5 2 2 2" xfId="2846" xr:uid="{00000000-0005-0000-0000-000038150000}"/>
    <cellStyle name="Note 4 5 2 2 2 2" xfId="5522" xr:uid="{00000000-0005-0000-0000-000039150000}"/>
    <cellStyle name="Note 4 5 2 2 3" xfId="5521" xr:uid="{00000000-0005-0000-0000-00003A150000}"/>
    <cellStyle name="Note 4 5 2 3" xfId="2847" xr:uid="{00000000-0005-0000-0000-00003B150000}"/>
    <cellStyle name="Note 4 5 2 3 2" xfId="5523" xr:uid="{00000000-0005-0000-0000-00003C150000}"/>
    <cellStyle name="Note 4 5 2 4" xfId="2848" xr:uid="{00000000-0005-0000-0000-00003D150000}"/>
    <cellStyle name="Note 4 5 2 4 2" xfId="5524" xr:uid="{00000000-0005-0000-0000-00003E150000}"/>
    <cellStyle name="Note 4 5 2 5" xfId="4025" xr:uid="{00000000-0005-0000-0000-00003F150000}"/>
    <cellStyle name="Note 4 5 3" xfId="2849" xr:uid="{00000000-0005-0000-0000-000040150000}"/>
    <cellStyle name="Note 4 5 3 2" xfId="2850" xr:uid="{00000000-0005-0000-0000-000041150000}"/>
    <cellStyle name="Note 4 5 3 2 2" xfId="5526" xr:uid="{00000000-0005-0000-0000-000042150000}"/>
    <cellStyle name="Note 4 5 3 3" xfId="5525" xr:uid="{00000000-0005-0000-0000-000043150000}"/>
    <cellStyle name="Note 4 5 4" xfId="2851" xr:uid="{00000000-0005-0000-0000-000044150000}"/>
    <cellStyle name="Note 4 5 4 2" xfId="5527" xr:uid="{00000000-0005-0000-0000-000045150000}"/>
    <cellStyle name="Note 4 5 5" xfId="2852" xr:uid="{00000000-0005-0000-0000-000046150000}"/>
    <cellStyle name="Note 4 5 5 2" xfId="5528" xr:uid="{00000000-0005-0000-0000-000047150000}"/>
    <cellStyle name="Note 4 5 6" xfId="3718" xr:uid="{00000000-0005-0000-0000-000048150000}"/>
    <cellStyle name="Note 4 6" xfId="2853" xr:uid="{00000000-0005-0000-0000-000049150000}"/>
    <cellStyle name="Note 4 6 2" xfId="2854" xr:uid="{00000000-0005-0000-0000-00004A150000}"/>
    <cellStyle name="Note 4 6 2 2" xfId="2855" xr:uid="{00000000-0005-0000-0000-00004B150000}"/>
    <cellStyle name="Note 4 6 2 2 2" xfId="2856" xr:uid="{00000000-0005-0000-0000-00004C150000}"/>
    <cellStyle name="Note 4 6 2 2 2 2" xfId="5530" xr:uid="{00000000-0005-0000-0000-00004D150000}"/>
    <cellStyle name="Note 4 6 2 2 3" xfId="5529" xr:uid="{00000000-0005-0000-0000-00004E150000}"/>
    <cellStyle name="Note 4 6 2 3" xfId="2857" xr:uid="{00000000-0005-0000-0000-00004F150000}"/>
    <cellStyle name="Note 4 6 2 3 2" xfId="5531" xr:uid="{00000000-0005-0000-0000-000050150000}"/>
    <cellStyle name="Note 4 6 2 4" xfId="2858" xr:uid="{00000000-0005-0000-0000-000051150000}"/>
    <cellStyle name="Note 4 6 2 4 2" xfId="5532" xr:uid="{00000000-0005-0000-0000-000052150000}"/>
    <cellStyle name="Note 4 6 2 5" xfId="4026" xr:uid="{00000000-0005-0000-0000-000053150000}"/>
    <cellStyle name="Note 4 6 3" xfId="2859" xr:uid="{00000000-0005-0000-0000-000054150000}"/>
    <cellStyle name="Note 4 6 3 2" xfId="2860" xr:uid="{00000000-0005-0000-0000-000055150000}"/>
    <cellStyle name="Note 4 6 3 2 2" xfId="5534" xr:uid="{00000000-0005-0000-0000-000056150000}"/>
    <cellStyle name="Note 4 6 3 3" xfId="5533" xr:uid="{00000000-0005-0000-0000-000057150000}"/>
    <cellStyle name="Note 4 6 4" xfId="2861" xr:uid="{00000000-0005-0000-0000-000058150000}"/>
    <cellStyle name="Note 4 6 4 2" xfId="5535" xr:uid="{00000000-0005-0000-0000-000059150000}"/>
    <cellStyle name="Note 4 6 5" xfId="2862" xr:uid="{00000000-0005-0000-0000-00005A150000}"/>
    <cellStyle name="Note 4 6 5 2" xfId="5536" xr:uid="{00000000-0005-0000-0000-00005B150000}"/>
    <cellStyle name="Note 4 6 6" xfId="3719" xr:uid="{00000000-0005-0000-0000-00005C150000}"/>
    <cellStyle name="Note 4 7" xfId="2863" xr:uid="{00000000-0005-0000-0000-00005D150000}"/>
    <cellStyle name="Note 4 7 2" xfId="2864" xr:uid="{00000000-0005-0000-0000-00005E150000}"/>
    <cellStyle name="Note 4 7 2 2" xfId="2865" xr:uid="{00000000-0005-0000-0000-00005F150000}"/>
    <cellStyle name="Note 4 7 2 2 2" xfId="2866" xr:uid="{00000000-0005-0000-0000-000060150000}"/>
    <cellStyle name="Note 4 7 2 2 2 2" xfId="5538" xr:uid="{00000000-0005-0000-0000-000061150000}"/>
    <cellStyle name="Note 4 7 2 2 3" xfId="5537" xr:uid="{00000000-0005-0000-0000-000062150000}"/>
    <cellStyle name="Note 4 7 2 3" xfId="2867" xr:uid="{00000000-0005-0000-0000-000063150000}"/>
    <cellStyle name="Note 4 7 2 3 2" xfId="5539" xr:uid="{00000000-0005-0000-0000-000064150000}"/>
    <cellStyle name="Note 4 7 2 4" xfId="2868" xr:uid="{00000000-0005-0000-0000-000065150000}"/>
    <cellStyle name="Note 4 7 2 4 2" xfId="5540" xr:uid="{00000000-0005-0000-0000-000066150000}"/>
    <cellStyle name="Note 4 7 2 5" xfId="4027" xr:uid="{00000000-0005-0000-0000-000067150000}"/>
    <cellStyle name="Note 4 7 3" xfId="2869" xr:uid="{00000000-0005-0000-0000-000068150000}"/>
    <cellStyle name="Note 4 7 3 2" xfId="2870" xr:uid="{00000000-0005-0000-0000-000069150000}"/>
    <cellStyle name="Note 4 7 3 2 2" xfId="5542" xr:uid="{00000000-0005-0000-0000-00006A150000}"/>
    <cellStyle name="Note 4 7 3 3" xfId="5541" xr:uid="{00000000-0005-0000-0000-00006B150000}"/>
    <cellStyle name="Note 4 7 4" xfId="2871" xr:uid="{00000000-0005-0000-0000-00006C150000}"/>
    <cellStyle name="Note 4 7 4 2" xfId="5543" xr:uid="{00000000-0005-0000-0000-00006D150000}"/>
    <cellStyle name="Note 4 7 5" xfId="2872" xr:uid="{00000000-0005-0000-0000-00006E150000}"/>
    <cellStyle name="Note 4 7 5 2" xfId="5544" xr:uid="{00000000-0005-0000-0000-00006F150000}"/>
    <cellStyle name="Note 4 7 6" xfId="3720" xr:uid="{00000000-0005-0000-0000-000070150000}"/>
    <cellStyle name="Note 4 8" xfId="2873" xr:uid="{00000000-0005-0000-0000-000071150000}"/>
    <cellStyle name="Note 4 8 2" xfId="2874" xr:uid="{00000000-0005-0000-0000-000072150000}"/>
    <cellStyle name="Note 4 8 2 2" xfId="2875" xr:uid="{00000000-0005-0000-0000-000073150000}"/>
    <cellStyle name="Note 4 8 2 2 2" xfId="2876" xr:uid="{00000000-0005-0000-0000-000074150000}"/>
    <cellStyle name="Note 4 8 2 2 2 2" xfId="5546" xr:uid="{00000000-0005-0000-0000-000075150000}"/>
    <cellStyle name="Note 4 8 2 2 3" xfId="5545" xr:uid="{00000000-0005-0000-0000-000076150000}"/>
    <cellStyle name="Note 4 8 2 3" xfId="2877" xr:uid="{00000000-0005-0000-0000-000077150000}"/>
    <cellStyle name="Note 4 8 2 3 2" xfId="5547" xr:uid="{00000000-0005-0000-0000-000078150000}"/>
    <cellStyle name="Note 4 8 2 4" xfId="2878" xr:uid="{00000000-0005-0000-0000-000079150000}"/>
    <cellStyle name="Note 4 8 2 4 2" xfId="5548" xr:uid="{00000000-0005-0000-0000-00007A150000}"/>
    <cellStyle name="Note 4 8 2 5" xfId="4028" xr:uid="{00000000-0005-0000-0000-00007B150000}"/>
    <cellStyle name="Note 4 8 3" xfId="2879" xr:uid="{00000000-0005-0000-0000-00007C150000}"/>
    <cellStyle name="Note 4 8 3 2" xfId="2880" xr:uid="{00000000-0005-0000-0000-00007D150000}"/>
    <cellStyle name="Note 4 8 3 2 2" xfId="5550" xr:uid="{00000000-0005-0000-0000-00007E150000}"/>
    <cellStyle name="Note 4 8 3 3" xfId="5549" xr:uid="{00000000-0005-0000-0000-00007F150000}"/>
    <cellStyle name="Note 4 8 4" xfId="2881" xr:uid="{00000000-0005-0000-0000-000080150000}"/>
    <cellStyle name="Note 4 8 4 2" xfId="5551" xr:uid="{00000000-0005-0000-0000-000081150000}"/>
    <cellStyle name="Note 4 8 5" xfId="2882" xr:uid="{00000000-0005-0000-0000-000082150000}"/>
    <cellStyle name="Note 4 8 5 2" xfId="5552" xr:uid="{00000000-0005-0000-0000-000083150000}"/>
    <cellStyle name="Note 4 8 6" xfId="3721" xr:uid="{00000000-0005-0000-0000-000084150000}"/>
    <cellStyle name="Note 4 9" xfId="2883" xr:uid="{00000000-0005-0000-0000-000085150000}"/>
    <cellStyle name="Note 4 9 2" xfId="2884" xr:uid="{00000000-0005-0000-0000-000086150000}"/>
    <cellStyle name="Note 4 9 2 2" xfId="2885" xr:uid="{00000000-0005-0000-0000-000087150000}"/>
    <cellStyle name="Note 4 9 2 2 2" xfId="2886" xr:uid="{00000000-0005-0000-0000-000088150000}"/>
    <cellStyle name="Note 4 9 2 2 2 2" xfId="5554" xr:uid="{00000000-0005-0000-0000-000089150000}"/>
    <cellStyle name="Note 4 9 2 2 3" xfId="5553" xr:uid="{00000000-0005-0000-0000-00008A150000}"/>
    <cellStyle name="Note 4 9 2 3" xfId="2887" xr:uid="{00000000-0005-0000-0000-00008B150000}"/>
    <cellStyle name="Note 4 9 2 3 2" xfId="5555" xr:uid="{00000000-0005-0000-0000-00008C150000}"/>
    <cellStyle name="Note 4 9 2 4" xfId="2888" xr:uid="{00000000-0005-0000-0000-00008D150000}"/>
    <cellStyle name="Note 4 9 2 4 2" xfId="5556" xr:uid="{00000000-0005-0000-0000-00008E150000}"/>
    <cellStyle name="Note 4 9 2 5" xfId="4029" xr:uid="{00000000-0005-0000-0000-00008F150000}"/>
    <cellStyle name="Note 4 9 3" xfId="2889" xr:uid="{00000000-0005-0000-0000-000090150000}"/>
    <cellStyle name="Note 4 9 3 2" xfId="2890" xr:uid="{00000000-0005-0000-0000-000091150000}"/>
    <cellStyle name="Note 4 9 3 2 2" xfId="5558" xr:uid="{00000000-0005-0000-0000-000092150000}"/>
    <cellStyle name="Note 4 9 3 3" xfId="5557" xr:uid="{00000000-0005-0000-0000-000093150000}"/>
    <cellStyle name="Note 4 9 4" xfId="2891" xr:uid="{00000000-0005-0000-0000-000094150000}"/>
    <cellStyle name="Note 4 9 4 2" xfId="5559" xr:uid="{00000000-0005-0000-0000-000095150000}"/>
    <cellStyle name="Note 4 9 5" xfId="2892" xr:uid="{00000000-0005-0000-0000-000096150000}"/>
    <cellStyle name="Note 4 9 5 2" xfId="5560" xr:uid="{00000000-0005-0000-0000-000097150000}"/>
    <cellStyle name="Note 4 9 6" xfId="3722" xr:uid="{00000000-0005-0000-0000-000098150000}"/>
    <cellStyle name="Note 5 10" xfId="2893" xr:uid="{00000000-0005-0000-0000-000099150000}"/>
    <cellStyle name="Note 5 10 2" xfId="2894" xr:uid="{00000000-0005-0000-0000-00009A150000}"/>
    <cellStyle name="Note 5 10 2 2" xfId="2895" xr:uid="{00000000-0005-0000-0000-00009B150000}"/>
    <cellStyle name="Note 5 10 2 2 2" xfId="2896" xr:uid="{00000000-0005-0000-0000-00009C150000}"/>
    <cellStyle name="Note 5 10 2 2 2 2" xfId="5562" xr:uid="{00000000-0005-0000-0000-00009D150000}"/>
    <cellStyle name="Note 5 10 2 2 3" xfId="5561" xr:uid="{00000000-0005-0000-0000-00009E150000}"/>
    <cellStyle name="Note 5 10 2 3" xfId="2897" xr:uid="{00000000-0005-0000-0000-00009F150000}"/>
    <cellStyle name="Note 5 10 2 3 2" xfId="5563" xr:uid="{00000000-0005-0000-0000-0000A0150000}"/>
    <cellStyle name="Note 5 10 2 4" xfId="2898" xr:uid="{00000000-0005-0000-0000-0000A1150000}"/>
    <cellStyle name="Note 5 10 2 4 2" xfId="5564" xr:uid="{00000000-0005-0000-0000-0000A2150000}"/>
    <cellStyle name="Note 5 10 2 5" xfId="4030" xr:uid="{00000000-0005-0000-0000-0000A3150000}"/>
    <cellStyle name="Note 5 10 3" xfId="2899" xr:uid="{00000000-0005-0000-0000-0000A4150000}"/>
    <cellStyle name="Note 5 10 3 2" xfId="2900" xr:uid="{00000000-0005-0000-0000-0000A5150000}"/>
    <cellStyle name="Note 5 10 3 2 2" xfId="5566" xr:uid="{00000000-0005-0000-0000-0000A6150000}"/>
    <cellStyle name="Note 5 10 3 3" xfId="5565" xr:uid="{00000000-0005-0000-0000-0000A7150000}"/>
    <cellStyle name="Note 5 10 4" xfId="2901" xr:uid="{00000000-0005-0000-0000-0000A8150000}"/>
    <cellStyle name="Note 5 10 4 2" xfId="5567" xr:uid="{00000000-0005-0000-0000-0000A9150000}"/>
    <cellStyle name="Note 5 10 5" xfId="2902" xr:uid="{00000000-0005-0000-0000-0000AA150000}"/>
    <cellStyle name="Note 5 10 5 2" xfId="5568" xr:uid="{00000000-0005-0000-0000-0000AB150000}"/>
    <cellStyle name="Note 5 10 6" xfId="3723" xr:uid="{00000000-0005-0000-0000-0000AC150000}"/>
    <cellStyle name="Note 5 11" xfId="2903" xr:uid="{00000000-0005-0000-0000-0000AD150000}"/>
    <cellStyle name="Note 5 11 2" xfId="2904" xr:uid="{00000000-0005-0000-0000-0000AE150000}"/>
    <cellStyle name="Note 5 11 2 2" xfId="2905" xr:uid="{00000000-0005-0000-0000-0000AF150000}"/>
    <cellStyle name="Note 5 11 2 2 2" xfId="2906" xr:uid="{00000000-0005-0000-0000-0000B0150000}"/>
    <cellStyle name="Note 5 11 2 2 2 2" xfId="5570" xr:uid="{00000000-0005-0000-0000-0000B1150000}"/>
    <cellStyle name="Note 5 11 2 2 3" xfId="5569" xr:uid="{00000000-0005-0000-0000-0000B2150000}"/>
    <cellStyle name="Note 5 11 2 3" xfId="2907" xr:uid="{00000000-0005-0000-0000-0000B3150000}"/>
    <cellStyle name="Note 5 11 2 3 2" xfId="5571" xr:uid="{00000000-0005-0000-0000-0000B4150000}"/>
    <cellStyle name="Note 5 11 2 4" xfId="2908" xr:uid="{00000000-0005-0000-0000-0000B5150000}"/>
    <cellStyle name="Note 5 11 2 4 2" xfId="5572" xr:uid="{00000000-0005-0000-0000-0000B6150000}"/>
    <cellStyle name="Note 5 11 2 5" xfId="4031" xr:uid="{00000000-0005-0000-0000-0000B7150000}"/>
    <cellStyle name="Note 5 11 3" xfId="2909" xr:uid="{00000000-0005-0000-0000-0000B8150000}"/>
    <cellStyle name="Note 5 11 3 2" xfId="2910" xr:uid="{00000000-0005-0000-0000-0000B9150000}"/>
    <cellStyle name="Note 5 11 3 2 2" xfId="5574" xr:uid="{00000000-0005-0000-0000-0000BA150000}"/>
    <cellStyle name="Note 5 11 3 3" xfId="5573" xr:uid="{00000000-0005-0000-0000-0000BB150000}"/>
    <cellStyle name="Note 5 11 4" xfId="2911" xr:uid="{00000000-0005-0000-0000-0000BC150000}"/>
    <cellStyle name="Note 5 11 4 2" xfId="5575" xr:uid="{00000000-0005-0000-0000-0000BD150000}"/>
    <cellStyle name="Note 5 11 5" xfId="2912" xr:uid="{00000000-0005-0000-0000-0000BE150000}"/>
    <cellStyle name="Note 5 11 5 2" xfId="5576" xr:uid="{00000000-0005-0000-0000-0000BF150000}"/>
    <cellStyle name="Note 5 11 6" xfId="3724" xr:uid="{00000000-0005-0000-0000-0000C0150000}"/>
    <cellStyle name="Note 5 12" xfId="2913" xr:uid="{00000000-0005-0000-0000-0000C1150000}"/>
    <cellStyle name="Note 5 12 2" xfId="2914" xr:uid="{00000000-0005-0000-0000-0000C2150000}"/>
    <cellStyle name="Note 5 12 2 2" xfId="2915" xr:uid="{00000000-0005-0000-0000-0000C3150000}"/>
    <cellStyle name="Note 5 12 2 2 2" xfId="2916" xr:uid="{00000000-0005-0000-0000-0000C4150000}"/>
    <cellStyle name="Note 5 12 2 2 2 2" xfId="5578" xr:uid="{00000000-0005-0000-0000-0000C5150000}"/>
    <cellStyle name="Note 5 12 2 2 3" xfId="5577" xr:uid="{00000000-0005-0000-0000-0000C6150000}"/>
    <cellStyle name="Note 5 12 2 3" xfId="2917" xr:uid="{00000000-0005-0000-0000-0000C7150000}"/>
    <cellStyle name="Note 5 12 2 3 2" xfId="5579" xr:uid="{00000000-0005-0000-0000-0000C8150000}"/>
    <cellStyle name="Note 5 12 2 4" xfId="2918" xr:uid="{00000000-0005-0000-0000-0000C9150000}"/>
    <cellStyle name="Note 5 12 2 4 2" xfId="5580" xr:uid="{00000000-0005-0000-0000-0000CA150000}"/>
    <cellStyle name="Note 5 12 2 5" xfId="4032" xr:uid="{00000000-0005-0000-0000-0000CB150000}"/>
    <cellStyle name="Note 5 12 3" xfId="2919" xr:uid="{00000000-0005-0000-0000-0000CC150000}"/>
    <cellStyle name="Note 5 12 3 2" xfId="2920" xr:uid="{00000000-0005-0000-0000-0000CD150000}"/>
    <cellStyle name="Note 5 12 3 2 2" xfId="5582" xr:uid="{00000000-0005-0000-0000-0000CE150000}"/>
    <cellStyle name="Note 5 12 3 3" xfId="5581" xr:uid="{00000000-0005-0000-0000-0000CF150000}"/>
    <cellStyle name="Note 5 12 4" xfId="2921" xr:uid="{00000000-0005-0000-0000-0000D0150000}"/>
    <cellStyle name="Note 5 12 4 2" xfId="5583" xr:uid="{00000000-0005-0000-0000-0000D1150000}"/>
    <cellStyle name="Note 5 12 5" xfId="2922" xr:uid="{00000000-0005-0000-0000-0000D2150000}"/>
    <cellStyle name="Note 5 12 5 2" xfId="5584" xr:uid="{00000000-0005-0000-0000-0000D3150000}"/>
    <cellStyle name="Note 5 12 6" xfId="3725" xr:uid="{00000000-0005-0000-0000-0000D4150000}"/>
    <cellStyle name="Note 5 13" xfId="2923" xr:uid="{00000000-0005-0000-0000-0000D5150000}"/>
    <cellStyle name="Note 5 13 2" xfId="2924" xr:uid="{00000000-0005-0000-0000-0000D6150000}"/>
    <cellStyle name="Note 5 13 2 2" xfId="2925" xr:uid="{00000000-0005-0000-0000-0000D7150000}"/>
    <cellStyle name="Note 5 13 2 2 2" xfId="2926" xr:uid="{00000000-0005-0000-0000-0000D8150000}"/>
    <cellStyle name="Note 5 13 2 2 2 2" xfId="5586" xr:uid="{00000000-0005-0000-0000-0000D9150000}"/>
    <cellStyle name="Note 5 13 2 2 3" xfId="5585" xr:uid="{00000000-0005-0000-0000-0000DA150000}"/>
    <cellStyle name="Note 5 13 2 3" xfId="2927" xr:uid="{00000000-0005-0000-0000-0000DB150000}"/>
    <cellStyle name="Note 5 13 2 3 2" xfId="5587" xr:uid="{00000000-0005-0000-0000-0000DC150000}"/>
    <cellStyle name="Note 5 13 2 4" xfId="2928" xr:uid="{00000000-0005-0000-0000-0000DD150000}"/>
    <cellStyle name="Note 5 13 2 4 2" xfId="5588" xr:uid="{00000000-0005-0000-0000-0000DE150000}"/>
    <cellStyle name="Note 5 13 2 5" xfId="4033" xr:uid="{00000000-0005-0000-0000-0000DF150000}"/>
    <cellStyle name="Note 5 13 3" xfId="2929" xr:uid="{00000000-0005-0000-0000-0000E0150000}"/>
    <cellStyle name="Note 5 13 3 2" xfId="2930" xr:uid="{00000000-0005-0000-0000-0000E1150000}"/>
    <cellStyle name="Note 5 13 3 2 2" xfId="5590" xr:uid="{00000000-0005-0000-0000-0000E2150000}"/>
    <cellStyle name="Note 5 13 3 3" xfId="5589" xr:uid="{00000000-0005-0000-0000-0000E3150000}"/>
    <cellStyle name="Note 5 13 4" xfId="2931" xr:uid="{00000000-0005-0000-0000-0000E4150000}"/>
    <cellStyle name="Note 5 13 4 2" xfId="5591" xr:uid="{00000000-0005-0000-0000-0000E5150000}"/>
    <cellStyle name="Note 5 13 5" xfId="2932" xr:uid="{00000000-0005-0000-0000-0000E6150000}"/>
    <cellStyle name="Note 5 13 5 2" xfId="5592" xr:uid="{00000000-0005-0000-0000-0000E7150000}"/>
    <cellStyle name="Note 5 13 6" xfId="3726" xr:uid="{00000000-0005-0000-0000-0000E8150000}"/>
    <cellStyle name="Note 5 14" xfId="2933" xr:uid="{00000000-0005-0000-0000-0000E9150000}"/>
    <cellStyle name="Note 5 14 2" xfId="2934" xr:uid="{00000000-0005-0000-0000-0000EA150000}"/>
    <cellStyle name="Note 5 14 2 2" xfId="2935" xr:uid="{00000000-0005-0000-0000-0000EB150000}"/>
    <cellStyle name="Note 5 14 2 2 2" xfId="2936" xr:uid="{00000000-0005-0000-0000-0000EC150000}"/>
    <cellStyle name="Note 5 14 2 2 2 2" xfId="5594" xr:uid="{00000000-0005-0000-0000-0000ED150000}"/>
    <cellStyle name="Note 5 14 2 2 3" xfId="5593" xr:uid="{00000000-0005-0000-0000-0000EE150000}"/>
    <cellStyle name="Note 5 14 2 3" xfId="2937" xr:uid="{00000000-0005-0000-0000-0000EF150000}"/>
    <cellStyle name="Note 5 14 2 3 2" xfId="5595" xr:uid="{00000000-0005-0000-0000-0000F0150000}"/>
    <cellStyle name="Note 5 14 2 4" xfId="2938" xr:uid="{00000000-0005-0000-0000-0000F1150000}"/>
    <cellStyle name="Note 5 14 2 4 2" xfId="5596" xr:uid="{00000000-0005-0000-0000-0000F2150000}"/>
    <cellStyle name="Note 5 14 2 5" xfId="4034" xr:uid="{00000000-0005-0000-0000-0000F3150000}"/>
    <cellStyle name="Note 5 14 3" xfId="2939" xr:uid="{00000000-0005-0000-0000-0000F4150000}"/>
    <cellStyle name="Note 5 14 3 2" xfId="2940" xr:uid="{00000000-0005-0000-0000-0000F5150000}"/>
    <cellStyle name="Note 5 14 3 2 2" xfId="5598" xr:uid="{00000000-0005-0000-0000-0000F6150000}"/>
    <cellStyle name="Note 5 14 3 3" xfId="5597" xr:uid="{00000000-0005-0000-0000-0000F7150000}"/>
    <cellStyle name="Note 5 14 4" xfId="2941" xr:uid="{00000000-0005-0000-0000-0000F8150000}"/>
    <cellStyle name="Note 5 14 4 2" xfId="5599" xr:uid="{00000000-0005-0000-0000-0000F9150000}"/>
    <cellStyle name="Note 5 14 5" xfId="2942" xr:uid="{00000000-0005-0000-0000-0000FA150000}"/>
    <cellStyle name="Note 5 14 5 2" xfId="5600" xr:uid="{00000000-0005-0000-0000-0000FB150000}"/>
    <cellStyle name="Note 5 14 6" xfId="3727" xr:uid="{00000000-0005-0000-0000-0000FC150000}"/>
    <cellStyle name="Note 5 15" xfId="2943" xr:uid="{00000000-0005-0000-0000-0000FD150000}"/>
    <cellStyle name="Note 5 15 2" xfId="2944" xr:uid="{00000000-0005-0000-0000-0000FE150000}"/>
    <cellStyle name="Note 5 15 2 2" xfId="2945" xr:uid="{00000000-0005-0000-0000-0000FF150000}"/>
    <cellStyle name="Note 5 15 2 2 2" xfId="2946" xr:uid="{00000000-0005-0000-0000-000000160000}"/>
    <cellStyle name="Note 5 15 2 2 2 2" xfId="5602" xr:uid="{00000000-0005-0000-0000-000001160000}"/>
    <cellStyle name="Note 5 15 2 2 3" xfId="5601" xr:uid="{00000000-0005-0000-0000-000002160000}"/>
    <cellStyle name="Note 5 15 2 3" xfId="2947" xr:uid="{00000000-0005-0000-0000-000003160000}"/>
    <cellStyle name="Note 5 15 2 3 2" xfId="5603" xr:uid="{00000000-0005-0000-0000-000004160000}"/>
    <cellStyle name="Note 5 15 2 4" xfId="2948" xr:uid="{00000000-0005-0000-0000-000005160000}"/>
    <cellStyle name="Note 5 15 2 4 2" xfId="5604" xr:uid="{00000000-0005-0000-0000-000006160000}"/>
    <cellStyle name="Note 5 15 2 5" xfId="4035" xr:uid="{00000000-0005-0000-0000-000007160000}"/>
    <cellStyle name="Note 5 15 3" xfId="2949" xr:uid="{00000000-0005-0000-0000-000008160000}"/>
    <cellStyle name="Note 5 15 3 2" xfId="2950" xr:uid="{00000000-0005-0000-0000-000009160000}"/>
    <cellStyle name="Note 5 15 3 2 2" xfId="5606" xr:uid="{00000000-0005-0000-0000-00000A160000}"/>
    <cellStyle name="Note 5 15 3 3" xfId="5605" xr:uid="{00000000-0005-0000-0000-00000B160000}"/>
    <cellStyle name="Note 5 15 4" xfId="2951" xr:uid="{00000000-0005-0000-0000-00000C160000}"/>
    <cellStyle name="Note 5 15 4 2" xfId="5607" xr:uid="{00000000-0005-0000-0000-00000D160000}"/>
    <cellStyle name="Note 5 15 5" xfId="2952" xr:uid="{00000000-0005-0000-0000-00000E160000}"/>
    <cellStyle name="Note 5 15 5 2" xfId="5608" xr:uid="{00000000-0005-0000-0000-00000F160000}"/>
    <cellStyle name="Note 5 15 6" xfId="3728" xr:uid="{00000000-0005-0000-0000-000010160000}"/>
    <cellStyle name="Note 5 2" xfId="2953" xr:uid="{00000000-0005-0000-0000-000011160000}"/>
    <cellStyle name="Note 5 2 2" xfId="2954" xr:uid="{00000000-0005-0000-0000-000012160000}"/>
    <cellStyle name="Note 5 2 2 2" xfId="2955" xr:uid="{00000000-0005-0000-0000-000013160000}"/>
    <cellStyle name="Note 5 2 2 2 2" xfId="2956" xr:uid="{00000000-0005-0000-0000-000014160000}"/>
    <cellStyle name="Note 5 2 2 2 2 2" xfId="5610" xr:uid="{00000000-0005-0000-0000-000015160000}"/>
    <cellStyle name="Note 5 2 2 2 3" xfId="5609" xr:uid="{00000000-0005-0000-0000-000016160000}"/>
    <cellStyle name="Note 5 2 2 3" xfId="2957" xr:uid="{00000000-0005-0000-0000-000017160000}"/>
    <cellStyle name="Note 5 2 2 3 2" xfId="5611" xr:uid="{00000000-0005-0000-0000-000018160000}"/>
    <cellStyle name="Note 5 2 2 4" xfId="2958" xr:uid="{00000000-0005-0000-0000-000019160000}"/>
    <cellStyle name="Note 5 2 2 4 2" xfId="5612" xr:uid="{00000000-0005-0000-0000-00001A160000}"/>
    <cellStyle name="Note 5 2 2 5" xfId="4036" xr:uid="{00000000-0005-0000-0000-00001B160000}"/>
    <cellStyle name="Note 5 2 3" xfId="2959" xr:uid="{00000000-0005-0000-0000-00001C160000}"/>
    <cellStyle name="Note 5 2 3 2" xfId="2960" xr:uid="{00000000-0005-0000-0000-00001D160000}"/>
    <cellStyle name="Note 5 2 3 2 2" xfId="5614" xr:uid="{00000000-0005-0000-0000-00001E160000}"/>
    <cellStyle name="Note 5 2 3 3" xfId="5613" xr:uid="{00000000-0005-0000-0000-00001F160000}"/>
    <cellStyle name="Note 5 2 4" xfId="2961" xr:uid="{00000000-0005-0000-0000-000020160000}"/>
    <cellStyle name="Note 5 2 4 2" xfId="5615" xr:uid="{00000000-0005-0000-0000-000021160000}"/>
    <cellStyle name="Note 5 2 5" xfId="2962" xr:uid="{00000000-0005-0000-0000-000022160000}"/>
    <cellStyle name="Note 5 2 5 2" xfId="5616" xr:uid="{00000000-0005-0000-0000-000023160000}"/>
    <cellStyle name="Note 5 2 6" xfId="3729" xr:uid="{00000000-0005-0000-0000-000024160000}"/>
    <cellStyle name="Note 5 3" xfId="2963" xr:uid="{00000000-0005-0000-0000-000025160000}"/>
    <cellStyle name="Note 5 3 2" xfId="2964" xr:uid="{00000000-0005-0000-0000-000026160000}"/>
    <cellStyle name="Note 5 3 2 2" xfId="2965" xr:uid="{00000000-0005-0000-0000-000027160000}"/>
    <cellStyle name="Note 5 3 2 2 2" xfId="2966" xr:uid="{00000000-0005-0000-0000-000028160000}"/>
    <cellStyle name="Note 5 3 2 2 2 2" xfId="5618" xr:uid="{00000000-0005-0000-0000-000029160000}"/>
    <cellStyle name="Note 5 3 2 2 3" xfId="5617" xr:uid="{00000000-0005-0000-0000-00002A160000}"/>
    <cellStyle name="Note 5 3 2 3" xfId="2967" xr:uid="{00000000-0005-0000-0000-00002B160000}"/>
    <cellStyle name="Note 5 3 2 3 2" xfId="5619" xr:uid="{00000000-0005-0000-0000-00002C160000}"/>
    <cellStyle name="Note 5 3 2 4" xfId="2968" xr:uid="{00000000-0005-0000-0000-00002D160000}"/>
    <cellStyle name="Note 5 3 2 4 2" xfId="5620" xr:uid="{00000000-0005-0000-0000-00002E160000}"/>
    <cellStyle name="Note 5 3 2 5" xfId="4037" xr:uid="{00000000-0005-0000-0000-00002F160000}"/>
    <cellStyle name="Note 5 3 3" xfId="2969" xr:uid="{00000000-0005-0000-0000-000030160000}"/>
    <cellStyle name="Note 5 3 3 2" xfId="2970" xr:uid="{00000000-0005-0000-0000-000031160000}"/>
    <cellStyle name="Note 5 3 3 2 2" xfId="5622" xr:uid="{00000000-0005-0000-0000-000032160000}"/>
    <cellStyle name="Note 5 3 3 3" xfId="5621" xr:uid="{00000000-0005-0000-0000-000033160000}"/>
    <cellStyle name="Note 5 3 4" xfId="2971" xr:uid="{00000000-0005-0000-0000-000034160000}"/>
    <cellStyle name="Note 5 3 4 2" xfId="5623" xr:uid="{00000000-0005-0000-0000-000035160000}"/>
    <cellStyle name="Note 5 3 5" xfId="2972" xr:uid="{00000000-0005-0000-0000-000036160000}"/>
    <cellStyle name="Note 5 3 5 2" xfId="5624" xr:uid="{00000000-0005-0000-0000-000037160000}"/>
    <cellStyle name="Note 5 3 6" xfId="3730" xr:uid="{00000000-0005-0000-0000-000038160000}"/>
    <cellStyle name="Note 5 4" xfId="2973" xr:uid="{00000000-0005-0000-0000-000039160000}"/>
    <cellStyle name="Note 5 4 2" xfId="2974" xr:uid="{00000000-0005-0000-0000-00003A160000}"/>
    <cellStyle name="Note 5 4 2 2" xfId="2975" xr:uid="{00000000-0005-0000-0000-00003B160000}"/>
    <cellStyle name="Note 5 4 2 2 2" xfId="2976" xr:uid="{00000000-0005-0000-0000-00003C160000}"/>
    <cellStyle name="Note 5 4 2 2 2 2" xfId="5626" xr:uid="{00000000-0005-0000-0000-00003D160000}"/>
    <cellStyle name="Note 5 4 2 2 3" xfId="5625" xr:uid="{00000000-0005-0000-0000-00003E160000}"/>
    <cellStyle name="Note 5 4 2 3" xfId="2977" xr:uid="{00000000-0005-0000-0000-00003F160000}"/>
    <cellStyle name="Note 5 4 2 3 2" xfId="5627" xr:uid="{00000000-0005-0000-0000-000040160000}"/>
    <cellStyle name="Note 5 4 2 4" xfId="2978" xr:uid="{00000000-0005-0000-0000-000041160000}"/>
    <cellStyle name="Note 5 4 2 4 2" xfId="5628" xr:uid="{00000000-0005-0000-0000-000042160000}"/>
    <cellStyle name="Note 5 4 2 5" xfId="4038" xr:uid="{00000000-0005-0000-0000-000043160000}"/>
    <cellStyle name="Note 5 4 3" xfId="2979" xr:uid="{00000000-0005-0000-0000-000044160000}"/>
    <cellStyle name="Note 5 4 3 2" xfId="2980" xr:uid="{00000000-0005-0000-0000-000045160000}"/>
    <cellStyle name="Note 5 4 3 2 2" xfId="5630" xr:uid="{00000000-0005-0000-0000-000046160000}"/>
    <cellStyle name="Note 5 4 3 3" xfId="5629" xr:uid="{00000000-0005-0000-0000-000047160000}"/>
    <cellStyle name="Note 5 4 4" xfId="2981" xr:uid="{00000000-0005-0000-0000-000048160000}"/>
    <cellStyle name="Note 5 4 4 2" xfId="5631" xr:uid="{00000000-0005-0000-0000-000049160000}"/>
    <cellStyle name="Note 5 4 5" xfId="2982" xr:uid="{00000000-0005-0000-0000-00004A160000}"/>
    <cellStyle name="Note 5 4 5 2" xfId="5632" xr:uid="{00000000-0005-0000-0000-00004B160000}"/>
    <cellStyle name="Note 5 4 6" xfId="3731" xr:uid="{00000000-0005-0000-0000-00004C160000}"/>
    <cellStyle name="Note 5 5" xfId="2983" xr:uid="{00000000-0005-0000-0000-00004D160000}"/>
    <cellStyle name="Note 5 5 2" xfId="2984" xr:uid="{00000000-0005-0000-0000-00004E160000}"/>
    <cellStyle name="Note 5 5 2 2" xfId="2985" xr:uid="{00000000-0005-0000-0000-00004F160000}"/>
    <cellStyle name="Note 5 5 2 2 2" xfId="2986" xr:uid="{00000000-0005-0000-0000-000050160000}"/>
    <cellStyle name="Note 5 5 2 2 2 2" xfId="5634" xr:uid="{00000000-0005-0000-0000-000051160000}"/>
    <cellStyle name="Note 5 5 2 2 3" xfId="5633" xr:uid="{00000000-0005-0000-0000-000052160000}"/>
    <cellStyle name="Note 5 5 2 3" xfId="2987" xr:uid="{00000000-0005-0000-0000-000053160000}"/>
    <cellStyle name="Note 5 5 2 3 2" xfId="5635" xr:uid="{00000000-0005-0000-0000-000054160000}"/>
    <cellStyle name="Note 5 5 2 4" xfId="2988" xr:uid="{00000000-0005-0000-0000-000055160000}"/>
    <cellStyle name="Note 5 5 2 4 2" xfId="5636" xr:uid="{00000000-0005-0000-0000-000056160000}"/>
    <cellStyle name="Note 5 5 2 5" xfId="4039" xr:uid="{00000000-0005-0000-0000-000057160000}"/>
    <cellStyle name="Note 5 5 3" xfId="2989" xr:uid="{00000000-0005-0000-0000-000058160000}"/>
    <cellStyle name="Note 5 5 3 2" xfId="2990" xr:uid="{00000000-0005-0000-0000-000059160000}"/>
    <cellStyle name="Note 5 5 3 2 2" xfId="5638" xr:uid="{00000000-0005-0000-0000-00005A160000}"/>
    <cellStyle name="Note 5 5 3 3" xfId="5637" xr:uid="{00000000-0005-0000-0000-00005B160000}"/>
    <cellStyle name="Note 5 5 4" xfId="2991" xr:uid="{00000000-0005-0000-0000-00005C160000}"/>
    <cellStyle name="Note 5 5 4 2" xfId="5639" xr:uid="{00000000-0005-0000-0000-00005D160000}"/>
    <cellStyle name="Note 5 5 5" xfId="2992" xr:uid="{00000000-0005-0000-0000-00005E160000}"/>
    <cellStyle name="Note 5 5 5 2" xfId="5640" xr:uid="{00000000-0005-0000-0000-00005F160000}"/>
    <cellStyle name="Note 5 5 6" xfId="3732" xr:uid="{00000000-0005-0000-0000-000060160000}"/>
    <cellStyle name="Note 5 6" xfId="2993" xr:uid="{00000000-0005-0000-0000-000061160000}"/>
    <cellStyle name="Note 5 6 2" xfId="2994" xr:uid="{00000000-0005-0000-0000-000062160000}"/>
    <cellStyle name="Note 5 6 2 2" xfId="2995" xr:uid="{00000000-0005-0000-0000-000063160000}"/>
    <cellStyle name="Note 5 6 2 2 2" xfId="2996" xr:uid="{00000000-0005-0000-0000-000064160000}"/>
    <cellStyle name="Note 5 6 2 2 2 2" xfId="5642" xr:uid="{00000000-0005-0000-0000-000065160000}"/>
    <cellStyle name="Note 5 6 2 2 3" xfId="5641" xr:uid="{00000000-0005-0000-0000-000066160000}"/>
    <cellStyle name="Note 5 6 2 3" xfId="2997" xr:uid="{00000000-0005-0000-0000-000067160000}"/>
    <cellStyle name="Note 5 6 2 3 2" xfId="5643" xr:uid="{00000000-0005-0000-0000-000068160000}"/>
    <cellStyle name="Note 5 6 2 4" xfId="2998" xr:uid="{00000000-0005-0000-0000-000069160000}"/>
    <cellStyle name="Note 5 6 2 4 2" xfId="5644" xr:uid="{00000000-0005-0000-0000-00006A160000}"/>
    <cellStyle name="Note 5 6 2 5" xfId="4040" xr:uid="{00000000-0005-0000-0000-00006B160000}"/>
    <cellStyle name="Note 5 6 3" xfId="2999" xr:uid="{00000000-0005-0000-0000-00006C160000}"/>
    <cellStyle name="Note 5 6 3 2" xfId="3000" xr:uid="{00000000-0005-0000-0000-00006D160000}"/>
    <cellStyle name="Note 5 6 3 2 2" xfId="5646" xr:uid="{00000000-0005-0000-0000-00006E160000}"/>
    <cellStyle name="Note 5 6 3 3" xfId="5645" xr:uid="{00000000-0005-0000-0000-00006F160000}"/>
    <cellStyle name="Note 5 6 4" xfId="3001" xr:uid="{00000000-0005-0000-0000-000070160000}"/>
    <cellStyle name="Note 5 6 4 2" xfId="5647" xr:uid="{00000000-0005-0000-0000-000071160000}"/>
    <cellStyle name="Note 5 6 5" xfId="3002" xr:uid="{00000000-0005-0000-0000-000072160000}"/>
    <cellStyle name="Note 5 6 5 2" xfId="5648" xr:uid="{00000000-0005-0000-0000-000073160000}"/>
    <cellStyle name="Note 5 6 6" xfId="3733" xr:uid="{00000000-0005-0000-0000-000074160000}"/>
    <cellStyle name="Note 5 7" xfId="3003" xr:uid="{00000000-0005-0000-0000-000075160000}"/>
    <cellStyle name="Note 5 7 2" xfId="3004" xr:uid="{00000000-0005-0000-0000-000076160000}"/>
    <cellStyle name="Note 5 7 2 2" xfId="3005" xr:uid="{00000000-0005-0000-0000-000077160000}"/>
    <cellStyle name="Note 5 7 2 2 2" xfId="3006" xr:uid="{00000000-0005-0000-0000-000078160000}"/>
    <cellStyle name="Note 5 7 2 2 2 2" xfId="5650" xr:uid="{00000000-0005-0000-0000-000079160000}"/>
    <cellStyle name="Note 5 7 2 2 3" xfId="5649" xr:uid="{00000000-0005-0000-0000-00007A160000}"/>
    <cellStyle name="Note 5 7 2 3" xfId="3007" xr:uid="{00000000-0005-0000-0000-00007B160000}"/>
    <cellStyle name="Note 5 7 2 3 2" xfId="5651" xr:uid="{00000000-0005-0000-0000-00007C160000}"/>
    <cellStyle name="Note 5 7 2 4" xfId="3008" xr:uid="{00000000-0005-0000-0000-00007D160000}"/>
    <cellStyle name="Note 5 7 2 4 2" xfId="5652" xr:uid="{00000000-0005-0000-0000-00007E160000}"/>
    <cellStyle name="Note 5 7 2 5" xfId="4041" xr:uid="{00000000-0005-0000-0000-00007F160000}"/>
    <cellStyle name="Note 5 7 3" xfId="3009" xr:uid="{00000000-0005-0000-0000-000080160000}"/>
    <cellStyle name="Note 5 7 3 2" xfId="3010" xr:uid="{00000000-0005-0000-0000-000081160000}"/>
    <cellStyle name="Note 5 7 3 2 2" xfId="5654" xr:uid="{00000000-0005-0000-0000-000082160000}"/>
    <cellStyle name="Note 5 7 3 3" xfId="5653" xr:uid="{00000000-0005-0000-0000-000083160000}"/>
    <cellStyle name="Note 5 7 4" xfId="3011" xr:uid="{00000000-0005-0000-0000-000084160000}"/>
    <cellStyle name="Note 5 7 4 2" xfId="5655" xr:uid="{00000000-0005-0000-0000-000085160000}"/>
    <cellStyle name="Note 5 7 5" xfId="3012" xr:uid="{00000000-0005-0000-0000-000086160000}"/>
    <cellStyle name="Note 5 7 5 2" xfId="5656" xr:uid="{00000000-0005-0000-0000-000087160000}"/>
    <cellStyle name="Note 5 7 6" xfId="3734" xr:uid="{00000000-0005-0000-0000-000088160000}"/>
    <cellStyle name="Note 5 8" xfId="3013" xr:uid="{00000000-0005-0000-0000-000089160000}"/>
    <cellStyle name="Note 5 8 2" xfId="3014" xr:uid="{00000000-0005-0000-0000-00008A160000}"/>
    <cellStyle name="Note 5 8 2 2" xfId="3015" xr:uid="{00000000-0005-0000-0000-00008B160000}"/>
    <cellStyle name="Note 5 8 2 2 2" xfId="3016" xr:uid="{00000000-0005-0000-0000-00008C160000}"/>
    <cellStyle name="Note 5 8 2 2 2 2" xfId="5658" xr:uid="{00000000-0005-0000-0000-00008D160000}"/>
    <cellStyle name="Note 5 8 2 2 3" xfId="5657" xr:uid="{00000000-0005-0000-0000-00008E160000}"/>
    <cellStyle name="Note 5 8 2 3" xfId="3017" xr:uid="{00000000-0005-0000-0000-00008F160000}"/>
    <cellStyle name="Note 5 8 2 3 2" xfId="5659" xr:uid="{00000000-0005-0000-0000-000090160000}"/>
    <cellStyle name="Note 5 8 2 4" xfId="3018" xr:uid="{00000000-0005-0000-0000-000091160000}"/>
    <cellStyle name="Note 5 8 2 4 2" xfId="5660" xr:uid="{00000000-0005-0000-0000-000092160000}"/>
    <cellStyle name="Note 5 8 2 5" xfId="4042" xr:uid="{00000000-0005-0000-0000-000093160000}"/>
    <cellStyle name="Note 5 8 3" xfId="3019" xr:uid="{00000000-0005-0000-0000-000094160000}"/>
    <cellStyle name="Note 5 8 3 2" xfId="3020" xr:uid="{00000000-0005-0000-0000-000095160000}"/>
    <cellStyle name="Note 5 8 3 2 2" xfId="5662" xr:uid="{00000000-0005-0000-0000-000096160000}"/>
    <cellStyle name="Note 5 8 3 3" xfId="5661" xr:uid="{00000000-0005-0000-0000-000097160000}"/>
    <cellStyle name="Note 5 8 4" xfId="3021" xr:uid="{00000000-0005-0000-0000-000098160000}"/>
    <cellStyle name="Note 5 8 4 2" xfId="5663" xr:uid="{00000000-0005-0000-0000-000099160000}"/>
    <cellStyle name="Note 5 8 5" xfId="3022" xr:uid="{00000000-0005-0000-0000-00009A160000}"/>
    <cellStyle name="Note 5 8 5 2" xfId="5664" xr:uid="{00000000-0005-0000-0000-00009B160000}"/>
    <cellStyle name="Note 5 8 6" xfId="3735" xr:uid="{00000000-0005-0000-0000-00009C160000}"/>
    <cellStyle name="Note 5 9" xfId="3023" xr:uid="{00000000-0005-0000-0000-00009D160000}"/>
    <cellStyle name="Note 5 9 2" xfId="3024" xr:uid="{00000000-0005-0000-0000-00009E160000}"/>
    <cellStyle name="Note 5 9 2 2" xfId="3025" xr:uid="{00000000-0005-0000-0000-00009F160000}"/>
    <cellStyle name="Note 5 9 2 2 2" xfId="3026" xr:uid="{00000000-0005-0000-0000-0000A0160000}"/>
    <cellStyle name="Note 5 9 2 2 2 2" xfId="5666" xr:uid="{00000000-0005-0000-0000-0000A1160000}"/>
    <cellStyle name="Note 5 9 2 2 3" xfId="5665" xr:uid="{00000000-0005-0000-0000-0000A2160000}"/>
    <cellStyle name="Note 5 9 2 3" xfId="3027" xr:uid="{00000000-0005-0000-0000-0000A3160000}"/>
    <cellStyle name="Note 5 9 2 3 2" xfId="5667" xr:uid="{00000000-0005-0000-0000-0000A4160000}"/>
    <cellStyle name="Note 5 9 2 4" xfId="3028" xr:uid="{00000000-0005-0000-0000-0000A5160000}"/>
    <cellStyle name="Note 5 9 2 4 2" xfId="5668" xr:uid="{00000000-0005-0000-0000-0000A6160000}"/>
    <cellStyle name="Note 5 9 2 5" xfId="4043" xr:uid="{00000000-0005-0000-0000-0000A7160000}"/>
    <cellStyle name="Note 5 9 3" xfId="3029" xr:uid="{00000000-0005-0000-0000-0000A8160000}"/>
    <cellStyle name="Note 5 9 3 2" xfId="3030" xr:uid="{00000000-0005-0000-0000-0000A9160000}"/>
    <cellStyle name="Note 5 9 3 2 2" xfId="5670" xr:uid="{00000000-0005-0000-0000-0000AA160000}"/>
    <cellStyle name="Note 5 9 3 3" xfId="5669" xr:uid="{00000000-0005-0000-0000-0000AB160000}"/>
    <cellStyle name="Note 5 9 4" xfId="3031" xr:uid="{00000000-0005-0000-0000-0000AC160000}"/>
    <cellStyle name="Note 5 9 4 2" xfId="5671" xr:uid="{00000000-0005-0000-0000-0000AD160000}"/>
    <cellStyle name="Note 5 9 5" xfId="3032" xr:uid="{00000000-0005-0000-0000-0000AE160000}"/>
    <cellStyle name="Note 5 9 5 2" xfId="5672" xr:uid="{00000000-0005-0000-0000-0000AF160000}"/>
    <cellStyle name="Note 5 9 6" xfId="3736" xr:uid="{00000000-0005-0000-0000-0000B0160000}"/>
    <cellStyle name="Note 6 2" xfId="3033" xr:uid="{00000000-0005-0000-0000-0000B1160000}"/>
    <cellStyle name="Note 6 2 2" xfId="3034" xr:uid="{00000000-0005-0000-0000-0000B2160000}"/>
    <cellStyle name="Note 6 2 2 2" xfId="3035" xr:uid="{00000000-0005-0000-0000-0000B3160000}"/>
    <cellStyle name="Note 6 2 2 2 2" xfId="3036" xr:uid="{00000000-0005-0000-0000-0000B4160000}"/>
    <cellStyle name="Note 6 2 2 2 2 2" xfId="5674" xr:uid="{00000000-0005-0000-0000-0000B5160000}"/>
    <cellStyle name="Note 6 2 2 2 3" xfId="5673" xr:uid="{00000000-0005-0000-0000-0000B6160000}"/>
    <cellStyle name="Note 6 2 2 3" xfId="3037" xr:uid="{00000000-0005-0000-0000-0000B7160000}"/>
    <cellStyle name="Note 6 2 2 3 2" xfId="5675" xr:uid="{00000000-0005-0000-0000-0000B8160000}"/>
    <cellStyle name="Note 6 2 2 4" xfId="3038" xr:uid="{00000000-0005-0000-0000-0000B9160000}"/>
    <cellStyle name="Note 6 2 2 4 2" xfId="5676" xr:uid="{00000000-0005-0000-0000-0000BA160000}"/>
    <cellStyle name="Note 6 2 2 5" xfId="4044" xr:uid="{00000000-0005-0000-0000-0000BB160000}"/>
    <cellStyle name="Note 6 2 3" xfId="3039" xr:uid="{00000000-0005-0000-0000-0000BC160000}"/>
    <cellStyle name="Note 6 2 3 2" xfId="3040" xr:uid="{00000000-0005-0000-0000-0000BD160000}"/>
    <cellStyle name="Note 6 2 3 2 2" xfId="5678" xr:uid="{00000000-0005-0000-0000-0000BE160000}"/>
    <cellStyle name="Note 6 2 3 3" xfId="5677" xr:uid="{00000000-0005-0000-0000-0000BF160000}"/>
    <cellStyle name="Note 6 2 4" xfId="3041" xr:uid="{00000000-0005-0000-0000-0000C0160000}"/>
    <cellStyle name="Note 6 2 4 2" xfId="5679" xr:uid="{00000000-0005-0000-0000-0000C1160000}"/>
    <cellStyle name="Note 6 2 5" xfId="3042" xr:uid="{00000000-0005-0000-0000-0000C2160000}"/>
    <cellStyle name="Note 6 2 5 2" xfId="5680" xr:uid="{00000000-0005-0000-0000-0000C3160000}"/>
    <cellStyle name="Note 6 2 6" xfId="3737" xr:uid="{00000000-0005-0000-0000-0000C4160000}"/>
    <cellStyle name="Note 6 3" xfId="3043" xr:uid="{00000000-0005-0000-0000-0000C5160000}"/>
    <cellStyle name="Note 6 3 2" xfId="3044" xr:uid="{00000000-0005-0000-0000-0000C6160000}"/>
    <cellStyle name="Note 6 3 2 2" xfId="3045" xr:uid="{00000000-0005-0000-0000-0000C7160000}"/>
    <cellStyle name="Note 6 3 2 2 2" xfId="3046" xr:uid="{00000000-0005-0000-0000-0000C8160000}"/>
    <cellStyle name="Note 6 3 2 2 2 2" xfId="5682" xr:uid="{00000000-0005-0000-0000-0000C9160000}"/>
    <cellStyle name="Note 6 3 2 2 3" xfId="5681" xr:uid="{00000000-0005-0000-0000-0000CA160000}"/>
    <cellStyle name="Note 6 3 2 3" xfId="3047" xr:uid="{00000000-0005-0000-0000-0000CB160000}"/>
    <cellStyle name="Note 6 3 2 3 2" xfId="5683" xr:uid="{00000000-0005-0000-0000-0000CC160000}"/>
    <cellStyle name="Note 6 3 2 4" xfId="3048" xr:uid="{00000000-0005-0000-0000-0000CD160000}"/>
    <cellStyle name="Note 6 3 2 4 2" xfId="5684" xr:uid="{00000000-0005-0000-0000-0000CE160000}"/>
    <cellStyle name="Note 6 3 2 5" xfId="4045" xr:uid="{00000000-0005-0000-0000-0000CF160000}"/>
    <cellStyle name="Note 6 3 3" xfId="3049" xr:uid="{00000000-0005-0000-0000-0000D0160000}"/>
    <cellStyle name="Note 6 3 3 2" xfId="3050" xr:uid="{00000000-0005-0000-0000-0000D1160000}"/>
    <cellStyle name="Note 6 3 3 2 2" xfId="5686" xr:uid="{00000000-0005-0000-0000-0000D2160000}"/>
    <cellStyle name="Note 6 3 3 3" xfId="5685" xr:uid="{00000000-0005-0000-0000-0000D3160000}"/>
    <cellStyle name="Note 6 3 4" xfId="3051" xr:uid="{00000000-0005-0000-0000-0000D4160000}"/>
    <cellStyle name="Note 6 3 4 2" xfId="5687" xr:uid="{00000000-0005-0000-0000-0000D5160000}"/>
    <cellStyle name="Note 6 3 5" xfId="3052" xr:uid="{00000000-0005-0000-0000-0000D6160000}"/>
    <cellStyle name="Note 6 3 5 2" xfId="5688" xr:uid="{00000000-0005-0000-0000-0000D7160000}"/>
    <cellStyle name="Note 6 3 6" xfId="3738" xr:uid="{00000000-0005-0000-0000-0000D8160000}"/>
    <cellStyle name="Note 6 4" xfId="3053" xr:uid="{00000000-0005-0000-0000-0000D9160000}"/>
    <cellStyle name="Note 6 4 2" xfId="3054" xr:uid="{00000000-0005-0000-0000-0000DA160000}"/>
    <cellStyle name="Note 6 4 2 2" xfId="3055" xr:uid="{00000000-0005-0000-0000-0000DB160000}"/>
    <cellStyle name="Note 6 4 2 2 2" xfId="3056" xr:uid="{00000000-0005-0000-0000-0000DC160000}"/>
    <cellStyle name="Note 6 4 2 2 2 2" xfId="5690" xr:uid="{00000000-0005-0000-0000-0000DD160000}"/>
    <cellStyle name="Note 6 4 2 2 3" xfId="5689" xr:uid="{00000000-0005-0000-0000-0000DE160000}"/>
    <cellStyle name="Note 6 4 2 3" xfId="3057" xr:uid="{00000000-0005-0000-0000-0000DF160000}"/>
    <cellStyle name="Note 6 4 2 3 2" xfId="5691" xr:uid="{00000000-0005-0000-0000-0000E0160000}"/>
    <cellStyle name="Note 6 4 2 4" xfId="3058" xr:uid="{00000000-0005-0000-0000-0000E1160000}"/>
    <cellStyle name="Note 6 4 2 4 2" xfId="5692" xr:uid="{00000000-0005-0000-0000-0000E2160000}"/>
    <cellStyle name="Note 6 4 2 5" xfId="4046" xr:uid="{00000000-0005-0000-0000-0000E3160000}"/>
    <cellStyle name="Note 6 4 3" xfId="3059" xr:uid="{00000000-0005-0000-0000-0000E4160000}"/>
    <cellStyle name="Note 6 4 3 2" xfId="3060" xr:uid="{00000000-0005-0000-0000-0000E5160000}"/>
    <cellStyle name="Note 6 4 3 2 2" xfId="5694" xr:uid="{00000000-0005-0000-0000-0000E6160000}"/>
    <cellStyle name="Note 6 4 3 3" xfId="5693" xr:uid="{00000000-0005-0000-0000-0000E7160000}"/>
    <cellStyle name="Note 6 4 4" xfId="3061" xr:uid="{00000000-0005-0000-0000-0000E8160000}"/>
    <cellStyle name="Note 6 4 4 2" xfId="5695" xr:uid="{00000000-0005-0000-0000-0000E9160000}"/>
    <cellStyle name="Note 6 4 5" xfId="3062" xr:uid="{00000000-0005-0000-0000-0000EA160000}"/>
    <cellStyle name="Note 6 4 5 2" xfId="5696" xr:uid="{00000000-0005-0000-0000-0000EB160000}"/>
    <cellStyle name="Note 6 4 6" xfId="3739" xr:uid="{00000000-0005-0000-0000-0000EC160000}"/>
    <cellStyle name="Note 7 2" xfId="3063" xr:uid="{00000000-0005-0000-0000-0000ED160000}"/>
    <cellStyle name="Note 7 2 2" xfId="3064" xr:uid="{00000000-0005-0000-0000-0000EE160000}"/>
    <cellStyle name="Note 7 2 2 2" xfId="3065" xr:uid="{00000000-0005-0000-0000-0000EF160000}"/>
    <cellStyle name="Note 7 2 2 2 2" xfId="3066" xr:uid="{00000000-0005-0000-0000-0000F0160000}"/>
    <cellStyle name="Note 7 2 2 2 2 2" xfId="5698" xr:uid="{00000000-0005-0000-0000-0000F1160000}"/>
    <cellStyle name="Note 7 2 2 2 3" xfId="5697" xr:uid="{00000000-0005-0000-0000-0000F2160000}"/>
    <cellStyle name="Note 7 2 2 3" xfId="3067" xr:uid="{00000000-0005-0000-0000-0000F3160000}"/>
    <cellStyle name="Note 7 2 2 3 2" xfId="5699" xr:uid="{00000000-0005-0000-0000-0000F4160000}"/>
    <cellStyle name="Note 7 2 2 4" xfId="3068" xr:uid="{00000000-0005-0000-0000-0000F5160000}"/>
    <cellStyle name="Note 7 2 2 4 2" xfId="5700" xr:uid="{00000000-0005-0000-0000-0000F6160000}"/>
    <cellStyle name="Note 7 2 2 5" xfId="4047" xr:uid="{00000000-0005-0000-0000-0000F7160000}"/>
    <cellStyle name="Note 7 2 3" xfId="3069" xr:uid="{00000000-0005-0000-0000-0000F8160000}"/>
    <cellStyle name="Note 7 2 3 2" xfId="3070" xr:uid="{00000000-0005-0000-0000-0000F9160000}"/>
    <cellStyle name="Note 7 2 3 2 2" xfId="5702" xr:uid="{00000000-0005-0000-0000-0000FA160000}"/>
    <cellStyle name="Note 7 2 3 3" xfId="5701" xr:uid="{00000000-0005-0000-0000-0000FB160000}"/>
    <cellStyle name="Note 7 2 4" xfId="3071" xr:uid="{00000000-0005-0000-0000-0000FC160000}"/>
    <cellStyle name="Note 7 2 4 2" xfId="5703" xr:uid="{00000000-0005-0000-0000-0000FD160000}"/>
    <cellStyle name="Note 7 2 5" xfId="3072" xr:uid="{00000000-0005-0000-0000-0000FE160000}"/>
    <cellStyle name="Note 7 2 5 2" xfId="5704" xr:uid="{00000000-0005-0000-0000-0000FF160000}"/>
    <cellStyle name="Note 7 2 6" xfId="3740" xr:uid="{00000000-0005-0000-0000-000000170000}"/>
    <cellStyle name="Note 7 3" xfId="3073" xr:uid="{00000000-0005-0000-0000-000001170000}"/>
    <cellStyle name="Note 7 3 2" xfId="3074" xr:uid="{00000000-0005-0000-0000-000002170000}"/>
    <cellStyle name="Note 7 3 2 2" xfId="3075" xr:uid="{00000000-0005-0000-0000-000003170000}"/>
    <cellStyle name="Note 7 3 2 2 2" xfId="3076" xr:uid="{00000000-0005-0000-0000-000004170000}"/>
    <cellStyle name="Note 7 3 2 2 2 2" xfId="5706" xr:uid="{00000000-0005-0000-0000-000005170000}"/>
    <cellStyle name="Note 7 3 2 2 3" xfId="5705" xr:uid="{00000000-0005-0000-0000-000006170000}"/>
    <cellStyle name="Note 7 3 2 3" xfId="3077" xr:uid="{00000000-0005-0000-0000-000007170000}"/>
    <cellStyle name="Note 7 3 2 3 2" xfId="5707" xr:uid="{00000000-0005-0000-0000-000008170000}"/>
    <cellStyle name="Note 7 3 2 4" xfId="3078" xr:uid="{00000000-0005-0000-0000-000009170000}"/>
    <cellStyle name="Note 7 3 2 4 2" xfId="5708" xr:uid="{00000000-0005-0000-0000-00000A170000}"/>
    <cellStyle name="Note 7 3 2 5" xfId="4048" xr:uid="{00000000-0005-0000-0000-00000B170000}"/>
    <cellStyle name="Note 7 3 3" xfId="3079" xr:uid="{00000000-0005-0000-0000-00000C170000}"/>
    <cellStyle name="Note 7 3 3 2" xfId="3080" xr:uid="{00000000-0005-0000-0000-00000D170000}"/>
    <cellStyle name="Note 7 3 3 2 2" xfId="5710" xr:uid="{00000000-0005-0000-0000-00000E170000}"/>
    <cellStyle name="Note 7 3 3 3" xfId="5709" xr:uid="{00000000-0005-0000-0000-00000F170000}"/>
    <cellStyle name="Note 7 3 4" xfId="3081" xr:uid="{00000000-0005-0000-0000-000010170000}"/>
    <cellStyle name="Note 7 3 4 2" xfId="5711" xr:uid="{00000000-0005-0000-0000-000011170000}"/>
    <cellStyle name="Note 7 3 5" xfId="3082" xr:uid="{00000000-0005-0000-0000-000012170000}"/>
    <cellStyle name="Note 7 3 5 2" xfId="5712" xr:uid="{00000000-0005-0000-0000-000013170000}"/>
    <cellStyle name="Note 7 3 6" xfId="3741" xr:uid="{00000000-0005-0000-0000-000014170000}"/>
    <cellStyle name="Note 7 4" xfId="3083" xr:uid="{00000000-0005-0000-0000-000015170000}"/>
    <cellStyle name="Note 7 4 2" xfId="3084" xr:uid="{00000000-0005-0000-0000-000016170000}"/>
    <cellStyle name="Note 7 4 2 2" xfId="3085" xr:uid="{00000000-0005-0000-0000-000017170000}"/>
    <cellStyle name="Note 7 4 2 2 2" xfId="3086" xr:uid="{00000000-0005-0000-0000-000018170000}"/>
    <cellStyle name="Note 7 4 2 2 2 2" xfId="5714" xr:uid="{00000000-0005-0000-0000-000019170000}"/>
    <cellStyle name="Note 7 4 2 2 3" xfId="5713" xr:uid="{00000000-0005-0000-0000-00001A170000}"/>
    <cellStyle name="Note 7 4 2 3" xfId="3087" xr:uid="{00000000-0005-0000-0000-00001B170000}"/>
    <cellStyle name="Note 7 4 2 3 2" xfId="5715" xr:uid="{00000000-0005-0000-0000-00001C170000}"/>
    <cellStyle name="Note 7 4 2 4" xfId="3088" xr:uid="{00000000-0005-0000-0000-00001D170000}"/>
    <cellStyle name="Note 7 4 2 4 2" xfId="5716" xr:uid="{00000000-0005-0000-0000-00001E170000}"/>
    <cellStyle name="Note 7 4 2 5" xfId="4049" xr:uid="{00000000-0005-0000-0000-00001F170000}"/>
    <cellStyle name="Note 7 4 3" xfId="3089" xr:uid="{00000000-0005-0000-0000-000020170000}"/>
    <cellStyle name="Note 7 4 3 2" xfId="3090" xr:uid="{00000000-0005-0000-0000-000021170000}"/>
    <cellStyle name="Note 7 4 3 2 2" xfId="5718" xr:uid="{00000000-0005-0000-0000-000022170000}"/>
    <cellStyle name="Note 7 4 3 3" xfId="5717" xr:uid="{00000000-0005-0000-0000-000023170000}"/>
    <cellStyle name="Note 7 4 4" xfId="3091" xr:uid="{00000000-0005-0000-0000-000024170000}"/>
    <cellStyle name="Note 7 4 4 2" xfId="5719" xr:uid="{00000000-0005-0000-0000-000025170000}"/>
    <cellStyle name="Note 7 4 5" xfId="3092" xr:uid="{00000000-0005-0000-0000-000026170000}"/>
    <cellStyle name="Note 7 4 5 2" xfId="5720" xr:uid="{00000000-0005-0000-0000-000027170000}"/>
    <cellStyle name="Note 7 4 6" xfId="3742" xr:uid="{00000000-0005-0000-0000-000028170000}"/>
    <cellStyle name="Note 8 2" xfId="3093" xr:uid="{00000000-0005-0000-0000-000029170000}"/>
    <cellStyle name="Note 8 2 2" xfId="3094" xr:uid="{00000000-0005-0000-0000-00002A170000}"/>
    <cellStyle name="Note 8 2 2 2" xfId="3095" xr:uid="{00000000-0005-0000-0000-00002B170000}"/>
    <cellStyle name="Note 8 2 2 2 2" xfId="3096" xr:uid="{00000000-0005-0000-0000-00002C170000}"/>
    <cellStyle name="Note 8 2 2 2 2 2" xfId="5722" xr:uid="{00000000-0005-0000-0000-00002D170000}"/>
    <cellStyle name="Note 8 2 2 2 3" xfId="5721" xr:uid="{00000000-0005-0000-0000-00002E170000}"/>
    <cellStyle name="Note 8 2 2 3" xfId="3097" xr:uid="{00000000-0005-0000-0000-00002F170000}"/>
    <cellStyle name="Note 8 2 2 3 2" xfId="5723" xr:uid="{00000000-0005-0000-0000-000030170000}"/>
    <cellStyle name="Note 8 2 2 4" xfId="3098" xr:uid="{00000000-0005-0000-0000-000031170000}"/>
    <cellStyle name="Note 8 2 2 4 2" xfId="5724" xr:uid="{00000000-0005-0000-0000-000032170000}"/>
    <cellStyle name="Note 8 2 2 5" xfId="4050" xr:uid="{00000000-0005-0000-0000-000033170000}"/>
    <cellStyle name="Note 8 2 3" xfId="3099" xr:uid="{00000000-0005-0000-0000-000034170000}"/>
    <cellStyle name="Note 8 2 3 2" xfId="3100" xr:uid="{00000000-0005-0000-0000-000035170000}"/>
    <cellStyle name="Note 8 2 3 2 2" xfId="5726" xr:uid="{00000000-0005-0000-0000-000036170000}"/>
    <cellStyle name="Note 8 2 3 3" xfId="5725" xr:uid="{00000000-0005-0000-0000-000037170000}"/>
    <cellStyle name="Note 8 2 4" xfId="3101" xr:uid="{00000000-0005-0000-0000-000038170000}"/>
    <cellStyle name="Note 8 2 4 2" xfId="5727" xr:uid="{00000000-0005-0000-0000-000039170000}"/>
    <cellStyle name="Note 8 2 5" xfId="3102" xr:uid="{00000000-0005-0000-0000-00003A170000}"/>
    <cellStyle name="Note 8 2 5 2" xfId="5728" xr:uid="{00000000-0005-0000-0000-00003B170000}"/>
    <cellStyle name="Note 8 2 6" xfId="3743" xr:uid="{00000000-0005-0000-0000-00003C170000}"/>
    <cellStyle name="Note 8 3" xfId="3103" xr:uid="{00000000-0005-0000-0000-00003D170000}"/>
    <cellStyle name="Note 8 3 2" xfId="3104" xr:uid="{00000000-0005-0000-0000-00003E170000}"/>
    <cellStyle name="Note 8 3 2 2" xfId="3105" xr:uid="{00000000-0005-0000-0000-00003F170000}"/>
    <cellStyle name="Note 8 3 2 2 2" xfId="3106" xr:uid="{00000000-0005-0000-0000-000040170000}"/>
    <cellStyle name="Note 8 3 2 2 2 2" xfId="5730" xr:uid="{00000000-0005-0000-0000-000041170000}"/>
    <cellStyle name="Note 8 3 2 2 3" xfId="5729" xr:uid="{00000000-0005-0000-0000-000042170000}"/>
    <cellStyle name="Note 8 3 2 3" xfId="3107" xr:uid="{00000000-0005-0000-0000-000043170000}"/>
    <cellStyle name="Note 8 3 2 3 2" xfId="5731" xr:uid="{00000000-0005-0000-0000-000044170000}"/>
    <cellStyle name="Note 8 3 2 4" xfId="3108" xr:uid="{00000000-0005-0000-0000-000045170000}"/>
    <cellStyle name="Note 8 3 2 4 2" xfId="5732" xr:uid="{00000000-0005-0000-0000-000046170000}"/>
    <cellStyle name="Note 8 3 2 5" xfId="4051" xr:uid="{00000000-0005-0000-0000-000047170000}"/>
    <cellStyle name="Note 8 3 3" xfId="3109" xr:uid="{00000000-0005-0000-0000-000048170000}"/>
    <cellStyle name="Note 8 3 3 2" xfId="3110" xr:uid="{00000000-0005-0000-0000-000049170000}"/>
    <cellStyle name="Note 8 3 3 2 2" xfId="5734" xr:uid="{00000000-0005-0000-0000-00004A170000}"/>
    <cellStyle name="Note 8 3 3 3" xfId="5733" xr:uid="{00000000-0005-0000-0000-00004B170000}"/>
    <cellStyle name="Note 8 3 4" xfId="3111" xr:uid="{00000000-0005-0000-0000-00004C170000}"/>
    <cellStyle name="Note 8 3 4 2" xfId="5735" xr:uid="{00000000-0005-0000-0000-00004D170000}"/>
    <cellStyle name="Note 8 3 5" xfId="3112" xr:uid="{00000000-0005-0000-0000-00004E170000}"/>
    <cellStyle name="Note 8 3 5 2" xfId="5736" xr:uid="{00000000-0005-0000-0000-00004F170000}"/>
    <cellStyle name="Note 8 3 6" xfId="3744" xr:uid="{00000000-0005-0000-0000-000050170000}"/>
    <cellStyle name="Note 8 4" xfId="3113" xr:uid="{00000000-0005-0000-0000-000051170000}"/>
    <cellStyle name="Note 8 4 2" xfId="3114" xr:uid="{00000000-0005-0000-0000-000052170000}"/>
    <cellStyle name="Note 8 4 2 2" xfId="3115" xr:uid="{00000000-0005-0000-0000-000053170000}"/>
    <cellStyle name="Note 8 4 2 2 2" xfId="3116" xr:uid="{00000000-0005-0000-0000-000054170000}"/>
    <cellStyle name="Note 8 4 2 2 2 2" xfId="5738" xr:uid="{00000000-0005-0000-0000-000055170000}"/>
    <cellStyle name="Note 8 4 2 2 3" xfId="5737" xr:uid="{00000000-0005-0000-0000-000056170000}"/>
    <cellStyle name="Note 8 4 2 3" xfId="3117" xr:uid="{00000000-0005-0000-0000-000057170000}"/>
    <cellStyle name="Note 8 4 2 3 2" xfId="5739" xr:uid="{00000000-0005-0000-0000-000058170000}"/>
    <cellStyle name="Note 8 4 2 4" xfId="3118" xr:uid="{00000000-0005-0000-0000-000059170000}"/>
    <cellStyle name="Note 8 4 2 4 2" xfId="5740" xr:uid="{00000000-0005-0000-0000-00005A170000}"/>
    <cellStyle name="Note 8 4 2 5" xfId="4052" xr:uid="{00000000-0005-0000-0000-00005B170000}"/>
    <cellStyle name="Note 8 4 3" xfId="3119" xr:uid="{00000000-0005-0000-0000-00005C170000}"/>
    <cellStyle name="Note 8 4 3 2" xfId="3120" xr:uid="{00000000-0005-0000-0000-00005D170000}"/>
    <cellStyle name="Note 8 4 3 2 2" xfId="5742" xr:uid="{00000000-0005-0000-0000-00005E170000}"/>
    <cellStyle name="Note 8 4 3 3" xfId="5741" xr:uid="{00000000-0005-0000-0000-00005F170000}"/>
    <cellStyle name="Note 8 4 4" xfId="3121" xr:uid="{00000000-0005-0000-0000-000060170000}"/>
    <cellStyle name="Note 8 4 4 2" xfId="5743" xr:uid="{00000000-0005-0000-0000-000061170000}"/>
    <cellStyle name="Note 8 4 5" xfId="3122" xr:uid="{00000000-0005-0000-0000-000062170000}"/>
    <cellStyle name="Note 8 4 5 2" xfId="5744" xr:uid="{00000000-0005-0000-0000-000063170000}"/>
    <cellStyle name="Note 8 4 6" xfId="3745" xr:uid="{00000000-0005-0000-0000-000064170000}"/>
    <cellStyle name="Note 9 2" xfId="3123" xr:uid="{00000000-0005-0000-0000-000065170000}"/>
    <cellStyle name="Note 9 2 2" xfId="3124" xr:uid="{00000000-0005-0000-0000-000066170000}"/>
    <cellStyle name="Note 9 2 2 2" xfId="3125" xr:uid="{00000000-0005-0000-0000-000067170000}"/>
    <cellStyle name="Note 9 2 2 2 2" xfId="3126" xr:uid="{00000000-0005-0000-0000-000068170000}"/>
    <cellStyle name="Note 9 2 2 2 2 2" xfId="5746" xr:uid="{00000000-0005-0000-0000-000069170000}"/>
    <cellStyle name="Note 9 2 2 2 3" xfId="5745" xr:uid="{00000000-0005-0000-0000-00006A170000}"/>
    <cellStyle name="Note 9 2 2 3" xfId="3127" xr:uid="{00000000-0005-0000-0000-00006B170000}"/>
    <cellStyle name="Note 9 2 2 3 2" xfId="5747" xr:uid="{00000000-0005-0000-0000-00006C170000}"/>
    <cellStyle name="Note 9 2 2 4" xfId="3128" xr:uid="{00000000-0005-0000-0000-00006D170000}"/>
    <cellStyle name="Note 9 2 2 4 2" xfId="5748" xr:uid="{00000000-0005-0000-0000-00006E170000}"/>
    <cellStyle name="Note 9 2 2 5" xfId="4053" xr:uid="{00000000-0005-0000-0000-00006F170000}"/>
    <cellStyle name="Note 9 2 3" xfId="3129" xr:uid="{00000000-0005-0000-0000-000070170000}"/>
    <cellStyle name="Note 9 2 3 2" xfId="3130" xr:uid="{00000000-0005-0000-0000-000071170000}"/>
    <cellStyle name="Note 9 2 3 2 2" xfId="5750" xr:uid="{00000000-0005-0000-0000-000072170000}"/>
    <cellStyle name="Note 9 2 3 3" xfId="5749" xr:uid="{00000000-0005-0000-0000-000073170000}"/>
    <cellStyle name="Note 9 2 4" xfId="3131" xr:uid="{00000000-0005-0000-0000-000074170000}"/>
    <cellStyle name="Note 9 2 4 2" xfId="5751" xr:uid="{00000000-0005-0000-0000-000075170000}"/>
    <cellStyle name="Note 9 2 5" xfId="3132" xr:uid="{00000000-0005-0000-0000-000076170000}"/>
    <cellStyle name="Note 9 2 5 2" xfId="5752" xr:uid="{00000000-0005-0000-0000-000077170000}"/>
    <cellStyle name="Note 9 2 6" xfId="3746" xr:uid="{00000000-0005-0000-0000-000078170000}"/>
    <cellStyle name="Note 9 3" xfId="3133" xr:uid="{00000000-0005-0000-0000-000079170000}"/>
    <cellStyle name="Note 9 3 2" xfId="3134" xr:uid="{00000000-0005-0000-0000-00007A170000}"/>
    <cellStyle name="Note 9 3 2 2" xfId="3135" xr:uid="{00000000-0005-0000-0000-00007B170000}"/>
    <cellStyle name="Note 9 3 2 2 2" xfId="3136" xr:uid="{00000000-0005-0000-0000-00007C170000}"/>
    <cellStyle name="Note 9 3 2 2 2 2" xfId="5754" xr:uid="{00000000-0005-0000-0000-00007D170000}"/>
    <cellStyle name="Note 9 3 2 2 3" xfId="5753" xr:uid="{00000000-0005-0000-0000-00007E170000}"/>
    <cellStyle name="Note 9 3 2 3" xfId="3137" xr:uid="{00000000-0005-0000-0000-00007F170000}"/>
    <cellStyle name="Note 9 3 2 3 2" xfId="5755" xr:uid="{00000000-0005-0000-0000-000080170000}"/>
    <cellStyle name="Note 9 3 2 4" xfId="3138" xr:uid="{00000000-0005-0000-0000-000081170000}"/>
    <cellStyle name="Note 9 3 2 4 2" xfId="5756" xr:uid="{00000000-0005-0000-0000-000082170000}"/>
    <cellStyle name="Note 9 3 2 5" xfId="4054" xr:uid="{00000000-0005-0000-0000-000083170000}"/>
    <cellStyle name="Note 9 3 3" xfId="3139" xr:uid="{00000000-0005-0000-0000-000084170000}"/>
    <cellStyle name="Note 9 3 3 2" xfId="3140" xr:uid="{00000000-0005-0000-0000-000085170000}"/>
    <cellStyle name="Note 9 3 3 2 2" xfId="5758" xr:uid="{00000000-0005-0000-0000-000086170000}"/>
    <cellStyle name="Note 9 3 3 3" xfId="5757" xr:uid="{00000000-0005-0000-0000-000087170000}"/>
    <cellStyle name="Note 9 3 4" xfId="3141" xr:uid="{00000000-0005-0000-0000-000088170000}"/>
    <cellStyle name="Note 9 3 4 2" xfId="5759" xr:uid="{00000000-0005-0000-0000-000089170000}"/>
    <cellStyle name="Note 9 3 5" xfId="3142" xr:uid="{00000000-0005-0000-0000-00008A170000}"/>
    <cellStyle name="Note 9 3 5 2" xfId="5760" xr:uid="{00000000-0005-0000-0000-00008B170000}"/>
    <cellStyle name="Note 9 3 6" xfId="3747" xr:uid="{00000000-0005-0000-0000-00008C170000}"/>
    <cellStyle name="Note 9 4" xfId="3143" xr:uid="{00000000-0005-0000-0000-00008D170000}"/>
    <cellStyle name="Note 9 4 2" xfId="3144" xr:uid="{00000000-0005-0000-0000-00008E170000}"/>
    <cellStyle name="Note 9 4 2 2" xfId="3145" xr:uid="{00000000-0005-0000-0000-00008F170000}"/>
    <cellStyle name="Note 9 4 2 2 2" xfId="3146" xr:uid="{00000000-0005-0000-0000-000090170000}"/>
    <cellStyle name="Note 9 4 2 2 2 2" xfId="5762" xr:uid="{00000000-0005-0000-0000-000091170000}"/>
    <cellStyle name="Note 9 4 2 2 3" xfId="5761" xr:uid="{00000000-0005-0000-0000-000092170000}"/>
    <cellStyle name="Note 9 4 2 3" xfId="3147" xr:uid="{00000000-0005-0000-0000-000093170000}"/>
    <cellStyle name="Note 9 4 2 3 2" xfId="5763" xr:uid="{00000000-0005-0000-0000-000094170000}"/>
    <cellStyle name="Note 9 4 2 4" xfId="3148" xr:uid="{00000000-0005-0000-0000-000095170000}"/>
    <cellStyle name="Note 9 4 2 4 2" xfId="5764" xr:uid="{00000000-0005-0000-0000-000096170000}"/>
    <cellStyle name="Note 9 4 2 5" xfId="4055" xr:uid="{00000000-0005-0000-0000-000097170000}"/>
    <cellStyle name="Note 9 4 3" xfId="3149" xr:uid="{00000000-0005-0000-0000-000098170000}"/>
    <cellStyle name="Note 9 4 3 2" xfId="3150" xr:uid="{00000000-0005-0000-0000-000099170000}"/>
    <cellStyle name="Note 9 4 3 2 2" xfId="5766" xr:uid="{00000000-0005-0000-0000-00009A170000}"/>
    <cellStyle name="Note 9 4 3 3" xfId="5765" xr:uid="{00000000-0005-0000-0000-00009B170000}"/>
    <cellStyle name="Note 9 4 4" xfId="3151" xr:uid="{00000000-0005-0000-0000-00009C170000}"/>
    <cellStyle name="Note 9 4 4 2" xfId="5767" xr:uid="{00000000-0005-0000-0000-00009D170000}"/>
    <cellStyle name="Note 9 4 5" xfId="3152" xr:uid="{00000000-0005-0000-0000-00009E170000}"/>
    <cellStyle name="Note 9 4 5 2" xfId="5768" xr:uid="{00000000-0005-0000-0000-00009F170000}"/>
    <cellStyle name="Note 9 4 6" xfId="3748" xr:uid="{00000000-0005-0000-0000-0000A0170000}"/>
    <cellStyle name="Output 2" xfId="3153" xr:uid="{00000000-0005-0000-0000-0000A1170000}"/>
    <cellStyle name="Output 2 2" xfId="3154" xr:uid="{00000000-0005-0000-0000-0000A2170000}"/>
    <cellStyle name="Output 2 2 10" xfId="6216" xr:uid="{00000000-0005-0000-0000-0000A3170000}"/>
    <cellStyle name="Output 2 2 2" xfId="3155" xr:uid="{00000000-0005-0000-0000-0000A4170000}"/>
    <cellStyle name="Output 2 2 2 2" xfId="3156" xr:uid="{00000000-0005-0000-0000-0000A5170000}"/>
    <cellStyle name="Output 2 2 2 2 2" xfId="3157" xr:uid="{00000000-0005-0000-0000-0000A6170000}"/>
    <cellStyle name="Output 2 2 2 2 2 2" xfId="5769" xr:uid="{00000000-0005-0000-0000-0000A7170000}"/>
    <cellStyle name="Output 2 2 2 2 2 3" xfId="5891" xr:uid="{00000000-0005-0000-0000-0000A8170000}"/>
    <cellStyle name="Output 2 2 2 2 3" xfId="3158" xr:uid="{00000000-0005-0000-0000-0000A9170000}"/>
    <cellStyle name="Output 2 2 2 2 3 2" xfId="5770" xr:uid="{00000000-0005-0000-0000-0000AA170000}"/>
    <cellStyle name="Output 2 2 2 2 3 3" xfId="5892" xr:uid="{00000000-0005-0000-0000-0000AB170000}"/>
    <cellStyle name="Output 2 2 2 2 4" xfId="3891" xr:uid="{00000000-0005-0000-0000-0000AC170000}"/>
    <cellStyle name="Output 2 2 2 2 5" xfId="4115" xr:uid="{00000000-0005-0000-0000-0000AD170000}"/>
    <cellStyle name="Output 2 2 2 3" xfId="3159" xr:uid="{00000000-0005-0000-0000-0000AE170000}"/>
    <cellStyle name="Output 2 2 2 3 2" xfId="5771" xr:uid="{00000000-0005-0000-0000-0000AF170000}"/>
    <cellStyle name="Output 2 2 2 3 3" xfId="5893" xr:uid="{00000000-0005-0000-0000-0000B0170000}"/>
    <cellStyle name="Output 2 2 2 4" xfId="3160" xr:uid="{00000000-0005-0000-0000-0000B1170000}"/>
    <cellStyle name="Output 2 2 2 4 2" xfId="5772" xr:uid="{00000000-0005-0000-0000-0000B2170000}"/>
    <cellStyle name="Output 2 2 2 4 3" xfId="5894" xr:uid="{00000000-0005-0000-0000-0000B3170000}"/>
    <cellStyle name="Output 2 2 2 5" xfId="3767" xr:uid="{00000000-0005-0000-0000-0000B4170000}"/>
    <cellStyle name="Output 2 2 3" xfId="3161" xr:uid="{00000000-0005-0000-0000-0000B5170000}"/>
    <cellStyle name="Output 2 2 3 2" xfId="3162" xr:uid="{00000000-0005-0000-0000-0000B6170000}"/>
    <cellStyle name="Output 2 2 3 2 2" xfId="3163" xr:uid="{00000000-0005-0000-0000-0000B7170000}"/>
    <cellStyle name="Output 2 2 3 2 2 2" xfId="5773" xr:uid="{00000000-0005-0000-0000-0000B8170000}"/>
    <cellStyle name="Output 2 2 3 2 2 3" xfId="5895" xr:uid="{00000000-0005-0000-0000-0000B9170000}"/>
    <cellStyle name="Output 2 2 3 2 3" xfId="3164" xr:uid="{00000000-0005-0000-0000-0000BA170000}"/>
    <cellStyle name="Output 2 2 3 2 3 2" xfId="5774" xr:uid="{00000000-0005-0000-0000-0000BB170000}"/>
    <cellStyle name="Output 2 2 3 2 3 3" xfId="5896" xr:uid="{00000000-0005-0000-0000-0000BC170000}"/>
    <cellStyle name="Output 2 2 3 2 4" xfId="3917" xr:uid="{00000000-0005-0000-0000-0000BD170000}"/>
    <cellStyle name="Output 2 2 3 2 5" xfId="4110" xr:uid="{00000000-0005-0000-0000-0000BE170000}"/>
    <cellStyle name="Output 2 2 3 3" xfId="3165" xr:uid="{00000000-0005-0000-0000-0000BF170000}"/>
    <cellStyle name="Output 2 2 3 3 2" xfId="5775" xr:uid="{00000000-0005-0000-0000-0000C0170000}"/>
    <cellStyle name="Output 2 2 3 3 3" xfId="5897" xr:uid="{00000000-0005-0000-0000-0000C1170000}"/>
    <cellStyle name="Output 2 2 3 4" xfId="3166" xr:uid="{00000000-0005-0000-0000-0000C2170000}"/>
    <cellStyle name="Output 2 2 3 4 2" xfId="5776" xr:uid="{00000000-0005-0000-0000-0000C3170000}"/>
    <cellStyle name="Output 2 2 3 4 3" xfId="5898" xr:uid="{00000000-0005-0000-0000-0000C4170000}"/>
    <cellStyle name="Output 2 2 3 5" xfId="3562" xr:uid="{00000000-0005-0000-0000-0000C5170000}"/>
    <cellStyle name="Output 2 2 4" xfId="3167" xr:uid="{00000000-0005-0000-0000-0000C6170000}"/>
    <cellStyle name="Output 2 2 4 2" xfId="3168" xr:uid="{00000000-0005-0000-0000-0000C7170000}"/>
    <cellStyle name="Output 2 2 4 2 2" xfId="3169" xr:uid="{00000000-0005-0000-0000-0000C8170000}"/>
    <cellStyle name="Output 2 2 4 2 2 2" xfId="5777" xr:uid="{00000000-0005-0000-0000-0000C9170000}"/>
    <cellStyle name="Output 2 2 4 2 2 3" xfId="5899" xr:uid="{00000000-0005-0000-0000-0000CA170000}"/>
    <cellStyle name="Output 2 2 4 2 3" xfId="3170" xr:uid="{00000000-0005-0000-0000-0000CB170000}"/>
    <cellStyle name="Output 2 2 4 2 3 2" xfId="5778" xr:uid="{00000000-0005-0000-0000-0000CC170000}"/>
    <cellStyle name="Output 2 2 4 2 3 3" xfId="5900" xr:uid="{00000000-0005-0000-0000-0000CD170000}"/>
    <cellStyle name="Output 2 2 4 2 4" xfId="3872" xr:uid="{00000000-0005-0000-0000-0000CE170000}"/>
    <cellStyle name="Output 2 2 4 2 5" xfId="4124" xr:uid="{00000000-0005-0000-0000-0000CF170000}"/>
    <cellStyle name="Output 2 2 4 3" xfId="3171" xr:uid="{00000000-0005-0000-0000-0000D0170000}"/>
    <cellStyle name="Output 2 2 4 3 2" xfId="5779" xr:uid="{00000000-0005-0000-0000-0000D1170000}"/>
    <cellStyle name="Output 2 2 4 3 3" xfId="5901" xr:uid="{00000000-0005-0000-0000-0000D2170000}"/>
    <cellStyle name="Output 2 2 4 4" xfId="3172" xr:uid="{00000000-0005-0000-0000-0000D3170000}"/>
    <cellStyle name="Output 2 2 4 4 2" xfId="5780" xr:uid="{00000000-0005-0000-0000-0000D4170000}"/>
    <cellStyle name="Output 2 2 4 4 3" xfId="5902" xr:uid="{00000000-0005-0000-0000-0000D5170000}"/>
    <cellStyle name="Output 2 2 4 5" xfId="3785" xr:uid="{00000000-0005-0000-0000-0000D6170000}"/>
    <cellStyle name="Output 2 2 5" xfId="3173" xr:uid="{00000000-0005-0000-0000-0000D7170000}"/>
    <cellStyle name="Output 2 2 5 2" xfId="3174" xr:uid="{00000000-0005-0000-0000-0000D8170000}"/>
    <cellStyle name="Output 2 2 5 2 2" xfId="5781" xr:uid="{00000000-0005-0000-0000-0000D9170000}"/>
    <cellStyle name="Output 2 2 5 2 3" xfId="5903" xr:uid="{00000000-0005-0000-0000-0000DA170000}"/>
    <cellStyle name="Output 2 2 5 3" xfId="3175" xr:uid="{00000000-0005-0000-0000-0000DB170000}"/>
    <cellStyle name="Output 2 2 5 3 2" xfId="5782" xr:uid="{00000000-0005-0000-0000-0000DC170000}"/>
    <cellStyle name="Output 2 2 5 3 3" xfId="5904" xr:uid="{00000000-0005-0000-0000-0000DD170000}"/>
    <cellStyle name="Output 2 2 5 4" xfId="3836" xr:uid="{00000000-0005-0000-0000-0000DE170000}"/>
    <cellStyle name="Output 2 2 5 5" xfId="4136" xr:uid="{00000000-0005-0000-0000-0000DF170000}"/>
    <cellStyle name="Output 2 2 6" xfId="3176" xr:uid="{00000000-0005-0000-0000-0000E0170000}"/>
    <cellStyle name="Output 2 2 6 2" xfId="5783" xr:uid="{00000000-0005-0000-0000-0000E1170000}"/>
    <cellStyle name="Output 2 2 6 3" xfId="5905" xr:uid="{00000000-0005-0000-0000-0000E2170000}"/>
    <cellStyle name="Output 2 2 7" xfId="3177" xr:uid="{00000000-0005-0000-0000-0000E3170000}"/>
    <cellStyle name="Output 2 2 7 2" xfId="5784" xr:uid="{00000000-0005-0000-0000-0000E4170000}"/>
    <cellStyle name="Output 2 2 7 3" xfId="5906" xr:uid="{00000000-0005-0000-0000-0000E5170000}"/>
    <cellStyle name="Output 2 2 8" xfId="3519" xr:uid="{00000000-0005-0000-0000-0000E6170000}"/>
    <cellStyle name="Output 2 2 9" xfId="6079" xr:uid="{00000000-0005-0000-0000-0000E7170000}"/>
    <cellStyle name="Output 2 3" xfId="3178" xr:uid="{00000000-0005-0000-0000-0000E8170000}"/>
    <cellStyle name="Output 2 3 2" xfId="3179" xr:uid="{00000000-0005-0000-0000-0000E9170000}"/>
    <cellStyle name="Output 2 3 2 2" xfId="3180" xr:uid="{00000000-0005-0000-0000-0000EA170000}"/>
    <cellStyle name="Output 2 3 2 2 2" xfId="5785" xr:uid="{00000000-0005-0000-0000-0000EB170000}"/>
    <cellStyle name="Output 2 3 2 2 3" xfId="5907" xr:uid="{00000000-0005-0000-0000-0000EC170000}"/>
    <cellStyle name="Output 2 3 2 3" xfId="3181" xr:uid="{00000000-0005-0000-0000-0000ED170000}"/>
    <cellStyle name="Output 2 3 2 3 2" xfId="5786" xr:uid="{00000000-0005-0000-0000-0000EE170000}"/>
    <cellStyle name="Output 2 3 2 3 3" xfId="5908" xr:uid="{00000000-0005-0000-0000-0000EF170000}"/>
    <cellStyle name="Output 2 3 2 4" xfId="3879" xr:uid="{00000000-0005-0000-0000-0000F0170000}"/>
    <cellStyle name="Output 2 3 2 5" xfId="4120" xr:uid="{00000000-0005-0000-0000-0000F1170000}"/>
    <cellStyle name="Output 2 3 3" xfId="3182" xr:uid="{00000000-0005-0000-0000-0000F2170000}"/>
    <cellStyle name="Output 2 3 3 2" xfId="5787" xr:uid="{00000000-0005-0000-0000-0000F3170000}"/>
    <cellStyle name="Output 2 3 3 3" xfId="5909" xr:uid="{00000000-0005-0000-0000-0000F4170000}"/>
    <cellStyle name="Output 2 3 4" xfId="3183" xr:uid="{00000000-0005-0000-0000-0000F5170000}"/>
    <cellStyle name="Output 2 3 4 2" xfId="5788" xr:uid="{00000000-0005-0000-0000-0000F6170000}"/>
    <cellStyle name="Output 2 3 4 3" xfId="5910" xr:uid="{00000000-0005-0000-0000-0000F7170000}"/>
    <cellStyle name="Output 2 3 5" xfId="3779" xr:uid="{00000000-0005-0000-0000-0000F8170000}"/>
    <cellStyle name="Output 2 4" xfId="3184" xr:uid="{00000000-0005-0000-0000-0000F9170000}"/>
    <cellStyle name="Output 2 4 2" xfId="3185" xr:uid="{00000000-0005-0000-0000-0000FA170000}"/>
    <cellStyle name="Output 2 4 2 2" xfId="3186" xr:uid="{00000000-0005-0000-0000-0000FB170000}"/>
    <cellStyle name="Output 2 4 2 2 2" xfId="5789" xr:uid="{00000000-0005-0000-0000-0000FC170000}"/>
    <cellStyle name="Output 2 4 2 2 3" xfId="5911" xr:uid="{00000000-0005-0000-0000-0000FD170000}"/>
    <cellStyle name="Output 2 4 2 3" xfId="3187" xr:uid="{00000000-0005-0000-0000-0000FE170000}"/>
    <cellStyle name="Output 2 4 2 3 2" xfId="5790" xr:uid="{00000000-0005-0000-0000-0000FF170000}"/>
    <cellStyle name="Output 2 4 2 3 3" xfId="5912" xr:uid="{00000000-0005-0000-0000-000000180000}"/>
    <cellStyle name="Output 2 4 2 4" xfId="3866" xr:uid="{00000000-0005-0000-0000-000001180000}"/>
    <cellStyle name="Output 2 4 2 5" xfId="3901" xr:uid="{00000000-0005-0000-0000-000002180000}"/>
    <cellStyle name="Output 2 4 3" xfId="3188" xr:uid="{00000000-0005-0000-0000-000003180000}"/>
    <cellStyle name="Output 2 4 3 2" xfId="5791" xr:uid="{00000000-0005-0000-0000-000004180000}"/>
    <cellStyle name="Output 2 4 3 3" xfId="5913" xr:uid="{00000000-0005-0000-0000-000005180000}"/>
    <cellStyle name="Output 2 4 4" xfId="3189" xr:uid="{00000000-0005-0000-0000-000006180000}"/>
    <cellStyle name="Output 2 4 4 2" xfId="5792" xr:uid="{00000000-0005-0000-0000-000007180000}"/>
    <cellStyle name="Output 2 4 4 3" xfId="5914" xr:uid="{00000000-0005-0000-0000-000008180000}"/>
    <cellStyle name="Output 2 4 5" xfId="3791" xr:uid="{00000000-0005-0000-0000-000009180000}"/>
    <cellStyle name="Output 2 5" xfId="3190" xr:uid="{00000000-0005-0000-0000-00000A180000}"/>
    <cellStyle name="Output 2 5 2" xfId="3191" xr:uid="{00000000-0005-0000-0000-00000B180000}"/>
    <cellStyle name="Output 2 5 2 2" xfId="3192" xr:uid="{00000000-0005-0000-0000-00000C180000}"/>
    <cellStyle name="Output 2 5 2 2 2" xfId="5793" xr:uid="{00000000-0005-0000-0000-00000D180000}"/>
    <cellStyle name="Output 2 5 2 2 3" xfId="5915" xr:uid="{00000000-0005-0000-0000-00000E180000}"/>
    <cellStyle name="Output 2 5 2 3" xfId="3193" xr:uid="{00000000-0005-0000-0000-00000F180000}"/>
    <cellStyle name="Output 2 5 2 3 2" xfId="5794" xr:uid="{00000000-0005-0000-0000-000010180000}"/>
    <cellStyle name="Output 2 5 2 3 3" xfId="5916" xr:uid="{00000000-0005-0000-0000-000011180000}"/>
    <cellStyle name="Output 2 5 2 4" xfId="3864" xr:uid="{00000000-0005-0000-0000-000012180000}"/>
    <cellStyle name="Output 2 5 2 5" xfId="4129" xr:uid="{00000000-0005-0000-0000-000013180000}"/>
    <cellStyle name="Output 2 5 3" xfId="3194" xr:uid="{00000000-0005-0000-0000-000014180000}"/>
    <cellStyle name="Output 2 5 3 2" xfId="5795" xr:uid="{00000000-0005-0000-0000-000015180000}"/>
    <cellStyle name="Output 2 5 3 3" xfId="5917" xr:uid="{00000000-0005-0000-0000-000016180000}"/>
    <cellStyle name="Output 2 5 4" xfId="3195" xr:uid="{00000000-0005-0000-0000-000017180000}"/>
    <cellStyle name="Output 2 5 4 2" xfId="5796" xr:uid="{00000000-0005-0000-0000-000018180000}"/>
    <cellStyle name="Output 2 5 4 3" xfId="5918" xr:uid="{00000000-0005-0000-0000-000019180000}"/>
    <cellStyle name="Output 2 5 5" xfId="3793" xr:uid="{00000000-0005-0000-0000-00001A180000}"/>
    <cellStyle name="Output 2 6" xfId="3196" xr:uid="{00000000-0005-0000-0000-00001B180000}"/>
    <cellStyle name="Output 2 7" xfId="3518" xr:uid="{00000000-0005-0000-0000-00001C180000}"/>
    <cellStyle name="Output 2 8" xfId="6078" xr:uid="{00000000-0005-0000-0000-00001D180000}"/>
    <cellStyle name="Output 2 9" xfId="6215" xr:uid="{00000000-0005-0000-0000-00001E180000}"/>
    <cellStyle name="Output 3" xfId="3325" xr:uid="{00000000-0005-0000-0000-00001F180000}"/>
    <cellStyle name="Percent 11" xfId="3197" xr:uid="{00000000-0005-0000-0000-000020180000}"/>
    <cellStyle name="Percent 2" xfId="61" xr:uid="{00000000-0005-0000-0000-000021180000}"/>
    <cellStyle name="Percent 2 10" xfId="3198" xr:uid="{00000000-0005-0000-0000-000022180000}"/>
    <cellStyle name="Percent 2 11" xfId="3199" xr:uid="{00000000-0005-0000-0000-000023180000}"/>
    <cellStyle name="Percent 2 12" xfId="3200" xr:uid="{00000000-0005-0000-0000-000024180000}"/>
    <cellStyle name="Percent 2 13" xfId="3201" xr:uid="{00000000-0005-0000-0000-000025180000}"/>
    <cellStyle name="Percent 2 2" xfId="62" xr:uid="{00000000-0005-0000-0000-000026180000}"/>
    <cellStyle name="Percent 2 2 2" xfId="3202" xr:uid="{00000000-0005-0000-0000-000027180000}"/>
    <cellStyle name="Percent 2 2 2 2" xfId="3203" xr:uid="{00000000-0005-0000-0000-000028180000}"/>
    <cellStyle name="Percent 2 2 2 2 2" xfId="3204" xr:uid="{00000000-0005-0000-0000-000029180000}"/>
    <cellStyle name="Percent 2 2 2 3" xfId="3205" xr:uid="{00000000-0005-0000-0000-00002A180000}"/>
    <cellStyle name="Percent 2 2 2 4" xfId="3206" xr:uid="{00000000-0005-0000-0000-00002B180000}"/>
    <cellStyle name="Percent 2 2 2 5" xfId="3207" xr:uid="{00000000-0005-0000-0000-00002C180000}"/>
    <cellStyle name="Percent 2 2 3" xfId="3208" xr:uid="{00000000-0005-0000-0000-00002D180000}"/>
    <cellStyle name="Percent 2 2 3 2" xfId="3209" xr:uid="{00000000-0005-0000-0000-00002E180000}"/>
    <cellStyle name="Percent 2 2 4" xfId="3210" xr:uid="{00000000-0005-0000-0000-00002F180000}"/>
    <cellStyle name="Percent 2 2 5" xfId="3211" xr:uid="{00000000-0005-0000-0000-000030180000}"/>
    <cellStyle name="Percent 2 2 6" xfId="3212" xr:uid="{00000000-0005-0000-0000-000031180000}"/>
    <cellStyle name="Percent 2 3" xfId="3213" xr:uid="{00000000-0005-0000-0000-000032180000}"/>
    <cellStyle name="Percent 2 3 2" xfId="3214" xr:uid="{00000000-0005-0000-0000-000033180000}"/>
    <cellStyle name="Percent 2 3 2 2" xfId="3215" xr:uid="{00000000-0005-0000-0000-000034180000}"/>
    <cellStyle name="Percent 2 3 2 2 2" xfId="3216" xr:uid="{00000000-0005-0000-0000-000035180000}"/>
    <cellStyle name="Percent 2 3 2 3" xfId="3217" xr:uid="{00000000-0005-0000-0000-000036180000}"/>
    <cellStyle name="Percent 2 3 2 4" xfId="3218" xr:uid="{00000000-0005-0000-0000-000037180000}"/>
    <cellStyle name="Percent 2 3 3" xfId="3219" xr:uid="{00000000-0005-0000-0000-000038180000}"/>
    <cellStyle name="Percent 2 3 3 2" xfId="3220" xr:uid="{00000000-0005-0000-0000-000039180000}"/>
    <cellStyle name="Percent 2 3 3 2 2" xfId="3221" xr:uid="{00000000-0005-0000-0000-00003A180000}"/>
    <cellStyle name="Percent 2 3 3 3" xfId="3222" xr:uid="{00000000-0005-0000-0000-00003B180000}"/>
    <cellStyle name="Percent 2 3 4" xfId="3223" xr:uid="{00000000-0005-0000-0000-00003C180000}"/>
    <cellStyle name="Percent 2 3 4 2" xfId="3224" xr:uid="{00000000-0005-0000-0000-00003D180000}"/>
    <cellStyle name="Percent 2 3 5" xfId="3225" xr:uid="{00000000-0005-0000-0000-00003E180000}"/>
    <cellStyle name="Percent 2 3 6" xfId="3226" xr:uid="{00000000-0005-0000-0000-00003F180000}"/>
    <cellStyle name="Percent 2 3 7" xfId="3227" xr:uid="{00000000-0005-0000-0000-000040180000}"/>
    <cellStyle name="Percent 2 4" xfId="3228" xr:uid="{00000000-0005-0000-0000-000041180000}"/>
    <cellStyle name="Percent 2 4 2" xfId="3229" xr:uid="{00000000-0005-0000-0000-000042180000}"/>
    <cellStyle name="Percent 2 4 2 2" xfId="3230" xr:uid="{00000000-0005-0000-0000-000043180000}"/>
    <cellStyle name="Percent 2 4 3" xfId="3231" xr:uid="{00000000-0005-0000-0000-000044180000}"/>
    <cellStyle name="Percent 2 4 4" xfId="3232" xr:uid="{00000000-0005-0000-0000-000045180000}"/>
    <cellStyle name="Percent 2 4 5" xfId="3233" xr:uid="{00000000-0005-0000-0000-000046180000}"/>
    <cellStyle name="Percent 2 5" xfId="3234" xr:uid="{00000000-0005-0000-0000-000047180000}"/>
    <cellStyle name="Percent 2 5 2" xfId="3235" xr:uid="{00000000-0005-0000-0000-000048180000}"/>
    <cellStyle name="Percent 2 5 3" xfId="3236" xr:uid="{00000000-0005-0000-0000-000049180000}"/>
    <cellStyle name="Percent 2 5 4" xfId="3521" xr:uid="{00000000-0005-0000-0000-00004A180000}"/>
    <cellStyle name="Percent 2 6" xfId="3237" xr:uid="{00000000-0005-0000-0000-00004B180000}"/>
    <cellStyle name="Percent 2 6 2" xfId="3238" xr:uid="{00000000-0005-0000-0000-00004C180000}"/>
    <cellStyle name="Percent 2 7" xfId="3239" xr:uid="{00000000-0005-0000-0000-00004D180000}"/>
    <cellStyle name="Percent 2 7 2" xfId="3240" xr:uid="{00000000-0005-0000-0000-00004E180000}"/>
    <cellStyle name="Percent 2 8" xfId="3241" xr:uid="{00000000-0005-0000-0000-00004F180000}"/>
    <cellStyle name="Percent 2 9" xfId="3242" xr:uid="{00000000-0005-0000-0000-000050180000}"/>
    <cellStyle name="Percent 3" xfId="3243" xr:uid="{00000000-0005-0000-0000-000051180000}"/>
    <cellStyle name="Percent 3 10" xfId="3244" xr:uid="{00000000-0005-0000-0000-000052180000}"/>
    <cellStyle name="Percent 3 11" xfId="3245" xr:uid="{00000000-0005-0000-0000-000053180000}"/>
    <cellStyle name="Percent 3 12" xfId="3246" xr:uid="{00000000-0005-0000-0000-000054180000}"/>
    <cellStyle name="Percent 3 13" xfId="3247" xr:uid="{00000000-0005-0000-0000-000055180000}"/>
    <cellStyle name="Percent 3 2" xfId="3248" xr:uid="{00000000-0005-0000-0000-000056180000}"/>
    <cellStyle name="Percent 3 3" xfId="3249" xr:uid="{00000000-0005-0000-0000-000057180000}"/>
    <cellStyle name="Percent 3 4" xfId="3250" xr:uid="{00000000-0005-0000-0000-000058180000}"/>
    <cellStyle name="Percent 3 5" xfId="3251" xr:uid="{00000000-0005-0000-0000-000059180000}"/>
    <cellStyle name="Percent 3 6" xfId="3252" xr:uid="{00000000-0005-0000-0000-00005A180000}"/>
    <cellStyle name="Percent 3 7" xfId="3253" xr:uid="{00000000-0005-0000-0000-00005B180000}"/>
    <cellStyle name="Percent 3 8" xfId="3254" xr:uid="{00000000-0005-0000-0000-00005C180000}"/>
    <cellStyle name="Percent 3 9" xfId="3255" xr:uid="{00000000-0005-0000-0000-00005D180000}"/>
    <cellStyle name="Percent 4" xfId="3256" xr:uid="{00000000-0005-0000-0000-00005E180000}"/>
    <cellStyle name="Percent 4 2" xfId="3257" xr:uid="{00000000-0005-0000-0000-00005F180000}"/>
    <cellStyle name="Percent 4 3" xfId="3258" xr:uid="{00000000-0005-0000-0000-000060180000}"/>
    <cellStyle name="Percent 4 4" xfId="3259" xr:uid="{00000000-0005-0000-0000-000061180000}"/>
    <cellStyle name="Percent 5" xfId="3260" xr:uid="{00000000-0005-0000-0000-000062180000}"/>
    <cellStyle name="Percent 5 2" xfId="3261" xr:uid="{00000000-0005-0000-0000-000063180000}"/>
    <cellStyle name="Percent 5 3" xfId="3262" xr:uid="{00000000-0005-0000-0000-000064180000}"/>
    <cellStyle name="Percent 6" xfId="3263" xr:uid="{00000000-0005-0000-0000-000065180000}"/>
    <cellStyle name="Percent 7" xfId="3264" xr:uid="{00000000-0005-0000-0000-000066180000}"/>
    <cellStyle name="Percent 7 2" xfId="5833" xr:uid="{00000000-0005-0000-0000-000067180000}"/>
    <cellStyle name="Percent 8" xfId="3749" xr:uid="{00000000-0005-0000-0000-000068180000}"/>
    <cellStyle name="SUb Hd" xfId="3265" xr:uid="{00000000-0005-0000-0000-000069180000}"/>
    <cellStyle name="SUb Hd 2" xfId="6320" xr:uid="{00000000-0005-0000-0000-00006A180000}"/>
    <cellStyle name="Sub Hd-mil" xfId="3266" xr:uid="{00000000-0005-0000-0000-00006B180000}"/>
    <cellStyle name="Sub Hd-mil 2" xfId="6321" xr:uid="{00000000-0005-0000-0000-00006C180000}"/>
    <cellStyle name="Title 2" xfId="3267" xr:uid="{00000000-0005-0000-0000-00006D180000}"/>
    <cellStyle name="Title 2 2" xfId="3268" xr:uid="{00000000-0005-0000-0000-00006E180000}"/>
    <cellStyle name="Title 2 3" xfId="3522" xr:uid="{00000000-0005-0000-0000-00006F180000}"/>
    <cellStyle name="Title 2 4" xfId="6080" xr:uid="{00000000-0005-0000-0000-000070180000}"/>
    <cellStyle name="Title 2 5" xfId="6217" xr:uid="{00000000-0005-0000-0000-000071180000}"/>
    <cellStyle name="Title 2 6" xfId="6322" xr:uid="{00000000-0005-0000-0000-000072180000}"/>
    <cellStyle name="Title 3" xfId="3316" xr:uid="{00000000-0005-0000-0000-000073180000}"/>
    <cellStyle name="Total 2" xfId="3269" xr:uid="{00000000-0005-0000-0000-000074180000}"/>
    <cellStyle name="total 2 10" xfId="6323" xr:uid="{00000000-0005-0000-0000-000075180000}"/>
    <cellStyle name="Total 2 2" xfId="3270" xr:uid="{00000000-0005-0000-0000-000076180000}"/>
    <cellStyle name="Total 2 2 10" xfId="6219" xr:uid="{00000000-0005-0000-0000-000077180000}"/>
    <cellStyle name="Total 2 2 2" xfId="3271" xr:uid="{00000000-0005-0000-0000-000078180000}"/>
    <cellStyle name="Total 2 2 2 2" xfId="3272" xr:uid="{00000000-0005-0000-0000-000079180000}"/>
    <cellStyle name="Total 2 2 2 2 2" xfId="3273" xr:uid="{00000000-0005-0000-0000-00007A180000}"/>
    <cellStyle name="Total 2 2 2 2 2 2" xfId="5797" xr:uid="{00000000-0005-0000-0000-00007B180000}"/>
    <cellStyle name="Total 2 2 2 2 2 3" xfId="5919" xr:uid="{00000000-0005-0000-0000-00007C180000}"/>
    <cellStyle name="Total 2 2 2 2 3" xfId="3274" xr:uid="{00000000-0005-0000-0000-00007D180000}"/>
    <cellStyle name="Total 2 2 2 2 3 2" xfId="5798" xr:uid="{00000000-0005-0000-0000-00007E180000}"/>
    <cellStyle name="Total 2 2 2 2 3 3" xfId="5920" xr:uid="{00000000-0005-0000-0000-00007F180000}"/>
    <cellStyle name="Total 2 2 2 2 4" xfId="3892" xr:uid="{00000000-0005-0000-0000-000080180000}"/>
    <cellStyle name="Total 2 2 2 2 5" xfId="3847" xr:uid="{00000000-0005-0000-0000-000081180000}"/>
    <cellStyle name="Total 2 2 2 3" xfId="3275" xr:uid="{00000000-0005-0000-0000-000082180000}"/>
    <cellStyle name="Total 2 2 2 3 2" xfId="5799" xr:uid="{00000000-0005-0000-0000-000083180000}"/>
    <cellStyle name="Total 2 2 2 3 3" xfId="5921" xr:uid="{00000000-0005-0000-0000-000084180000}"/>
    <cellStyle name="Total 2 2 2 4" xfId="3276" xr:uid="{00000000-0005-0000-0000-000085180000}"/>
    <cellStyle name="Total 2 2 2 4 2" xfId="5800" xr:uid="{00000000-0005-0000-0000-000086180000}"/>
    <cellStyle name="Total 2 2 2 4 3" xfId="5922" xr:uid="{00000000-0005-0000-0000-000087180000}"/>
    <cellStyle name="Total 2 2 2 5" xfId="3766" xr:uid="{00000000-0005-0000-0000-000088180000}"/>
    <cellStyle name="Total 2 2 3" xfId="3277" xr:uid="{00000000-0005-0000-0000-000089180000}"/>
    <cellStyle name="Total 2 2 3 2" xfId="3278" xr:uid="{00000000-0005-0000-0000-00008A180000}"/>
    <cellStyle name="Total 2 2 3 2 2" xfId="3279" xr:uid="{00000000-0005-0000-0000-00008B180000}"/>
    <cellStyle name="Total 2 2 3 2 2 2" xfId="5801" xr:uid="{00000000-0005-0000-0000-00008C180000}"/>
    <cellStyle name="Total 2 2 3 2 2 3" xfId="5923" xr:uid="{00000000-0005-0000-0000-00008D180000}"/>
    <cellStyle name="Total 2 2 3 2 3" xfId="3280" xr:uid="{00000000-0005-0000-0000-00008E180000}"/>
    <cellStyle name="Total 2 2 3 2 3 2" xfId="5802" xr:uid="{00000000-0005-0000-0000-00008F180000}"/>
    <cellStyle name="Total 2 2 3 2 3 3" xfId="5924" xr:uid="{00000000-0005-0000-0000-000090180000}"/>
    <cellStyle name="Total 2 2 3 2 4" xfId="3918" xr:uid="{00000000-0005-0000-0000-000091180000}"/>
    <cellStyle name="Total 2 2 3 2 5" xfId="4109" xr:uid="{00000000-0005-0000-0000-000092180000}"/>
    <cellStyle name="Total 2 2 3 3" xfId="3281" xr:uid="{00000000-0005-0000-0000-000093180000}"/>
    <cellStyle name="Total 2 2 3 3 2" xfId="5803" xr:uid="{00000000-0005-0000-0000-000094180000}"/>
    <cellStyle name="Total 2 2 3 3 3" xfId="5925" xr:uid="{00000000-0005-0000-0000-000095180000}"/>
    <cellStyle name="Total 2 2 3 4" xfId="3282" xr:uid="{00000000-0005-0000-0000-000096180000}"/>
    <cellStyle name="Total 2 2 3 4 2" xfId="5804" xr:uid="{00000000-0005-0000-0000-000097180000}"/>
    <cellStyle name="Total 2 2 3 4 3" xfId="5926" xr:uid="{00000000-0005-0000-0000-000098180000}"/>
    <cellStyle name="Total 2 2 3 5" xfId="3561" xr:uid="{00000000-0005-0000-0000-000099180000}"/>
    <cellStyle name="Total 2 2 4" xfId="3283" xr:uid="{00000000-0005-0000-0000-00009A180000}"/>
    <cellStyle name="Total 2 2 4 2" xfId="3284" xr:uid="{00000000-0005-0000-0000-00009B180000}"/>
    <cellStyle name="Total 2 2 4 2 2" xfId="3285" xr:uid="{00000000-0005-0000-0000-00009C180000}"/>
    <cellStyle name="Total 2 2 4 2 2 2" xfId="5805" xr:uid="{00000000-0005-0000-0000-00009D180000}"/>
    <cellStyle name="Total 2 2 4 2 2 3" xfId="5927" xr:uid="{00000000-0005-0000-0000-00009E180000}"/>
    <cellStyle name="Total 2 2 4 2 3" xfId="3286" xr:uid="{00000000-0005-0000-0000-00009F180000}"/>
    <cellStyle name="Total 2 2 4 2 3 2" xfId="5806" xr:uid="{00000000-0005-0000-0000-0000A0180000}"/>
    <cellStyle name="Total 2 2 4 2 3 3" xfId="5928" xr:uid="{00000000-0005-0000-0000-0000A1180000}"/>
    <cellStyle name="Total 2 2 4 2 4" xfId="3873" xr:uid="{00000000-0005-0000-0000-0000A2180000}"/>
    <cellStyle name="Total 2 2 4 2 5" xfId="4123" xr:uid="{00000000-0005-0000-0000-0000A3180000}"/>
    <cellStyle name="Total 2 2 4 3" xfId="3287" xr:uid="{00000000-0005-0000-0000-0000A4180000}"/>
    <cellStyle name="Total 2 2 4 3 2" xfId="5807" xr:uid="{00000000-0005-0000-0000-0000A5180000}"/>
    <cellStyle name="Total 2 2 4 3 3" xfId="5929" xr:uid="{00000000-0005-0000-0000-0000A6180000}"/>
    <cellStyle name="Total 2 2 4 4" xfId="3288" xr:uid="{00000000-0005-0000-0000-0000A7180000}"/>
    <cellStyle name="Total 2 2 4 4 2" xfId="5808" xr:uid="{00000000-0005-0000-0000-0000A8180000}"/>
    <cellStyle name="Total 2 2 4 4 3" xfId="5930" xr:uid="{00000000-0005-0000-0000-0000A9180000}"/>
    <cellStyle name="Total 2 2 4 5" xfId="3784" xr:uid="{00000000-0005-0000-0000-0000AA180000}"/>
    <cellStyle name="Total 2 2 5" xfId="3289" xr:uid="{00000000-0005-0000-0000-0000AB180000}"/>
    <cellStyle name="Total 2 2 5 2" xfId="3290" xr:uid="{00000000-0005-0000-0000-0000AC180000}"/>
    <cellStyle name="Total 2 2 5 2 2" xfId="5809" xr:uid="{00000000-0005-0000-0000-0000AD180000}"/>
    <cellStyle name="Total 2 2 5 2 3" xfId="5931" xr:uid="{00000000-0005-0000-0000-0000AE180000}"/>
    <cellStyle name="Total 2 2 5 3" xfId="3291" xr:uid="{00000000-0005-0000-0000-0000AF180000}"/>
    <cellStyle name="Total 2 2 5 3 2" xfId="5810" xr:uid="{00000000-0005-0000-0000-0000B0180000}"/>
    <cellStyle name="Total 2 2 5 3 3" xfId="5932" xr:uid="{00000000-0005-0000-0000-0000B1180000}"/>
    <cellStyle name="Total 2 2 5 4" xfId="3837" xr:uid="{00000000-0005-0000-0000-0000B2180000}"/>
    <cellStyle name="Total 2 2 5 5" xfId="4135" xr:uid="{00000000-0005-0000-0000-0000B3180000}"/>
    <cellStyle name="Total 2 2 6" xfId="3292" xr:uid="{00000000-0005-0000-0000-0000B4180000}"/>
    <cellStyle name="Total 2 2 6 2" xfId="5811" xr:uid="{00000000-0005-0000-0000-0000B5180000}"/>
    <cellStyle name="Total 2 2 6 3" xfId="5933" xr:uid="{00000000-0005-0000-0000-0000B6180000}"/>
    <cellStyle name="Total 2 2 7" xfId="3293" xr:uid="{00000000-0005-0000-0000-0000B7180000}"/>
    <cellStyle name="Total 2 2 7 2" xfId="5812" xr:uid="{00000000-0005-0000-0000-0000B8180000}"/>
    <cellStyle name="Total 2 2 7 3" xfId="5934" xr:uid="{00000000-0005-0000-0000-0000B9180000}"/>
    <cellStyle name="Total 2 2 8" xfId="3524" xr:uid="{00000000-0005-0000-0000-0000BA180000}"/>
    <cellStyle name="Total 2 2 9" xfId="6082" xr:uid="{00000000-0005-0000-0000-0000BB180000}"/>
    <cellStyle name="Total 2 3" xfId="3294" xr:uid="{00000000-0005-0000-0000-0000BC180000}"/>
    <cellStyle name="Total 2 3 2" xfId="3295" xr:uid="{00000000-0005-0000-0000-0000BD180000}"/>
    <cellStyle name="Total 2 3 2 2" xfId="3296" xr:uid="{00000000-0005-0000-0000-0000BE180000}"/>
    <cellStyle name="Total 2 3 2 2 2" xfId="5813" xr:uid="{00000000-0005-0000-0000-0000BF180000}"/>
    <cellStyle name="Total 2 3 2 2 3" xfId="5935" xr:uid="{00000000-0005-0000-0000-0000C0180000}"/>
    <cellStyle name="Total 2 3 2 3" xfId="3297" xr:uid="{00000000-0005-0000-0000-0000C1180000}"/>
    <cellStyle name="Total 2 3 2 3 2" xfId="5814" xr:uid="{00000000-0005-0000-0000-0000C2180000}"/>
    <cellStyle name="Total 2 3 2 3 3" xfId="5936" xr:uid="{00000000-0005-0000-0000-0000C3180000}"/>
    <cellStyle name="Total 2 3 2 4" xfId="3880" xr:uid="{00000000-0005-0000-0000-0000C4180000}"/>
    <cellStyle name="Total 2 3 2 5" xfId="4119" xr:uid="{00000000-0005-0000-0000-0000C5180000}"/>
    <cellStyle name="Total 2 3 3" xfId="3298" xr:uid="{00000000-0005-0000-0000-0000C6180000}"/>
    <cellStyle name="Total 2 3 3 2" xfId="5815" xr:uid="{00000000-0005-0000-0000-0000C7180000}"/>
    <cellStyle name="Total 2 3 3 3" xfId="5937" xr:uid="{00000000-0005-0000-0000-0000C8180000}"/>
    <cellStyle name="Total 2 3 4" xfId="3299" xr:uid="{00000000-0005-0000-0000-0000C9180000}"/>
    <cellStyle name="Total 2 3 4 2" xfId="5816" xr:uid="{00000000-0005-0000-0000-0000CA180000}"/>
    <cellStyle name="Total 2 3 4 3" xfId="5938" xr:uid="{00000000-0005-0000-0000-0000CB180000}"/>
    <cellStyle name="Total 2 3 5" xfId="3778" xr:uid="{00000000-0005-0000-0000-0000CC180000}"/>
    <cellStyle name="Total 2 4" xfId="3300" xr:uid="{00000000-0005-0000-0000-0000CD180000}"/>
    <cellStyle name="Total 2 4 2" xfId="3301" xr:uid="{00000000-0005-0000-0000-0000CE180000}"/>
    <cellStyle name="Total 2 4 2 2" xfId="3302" xr:uid="{00000000-0005-0000-0000-0000CF180000}"/>
    <cellStyle name="Total 2 4 2 2 2" xfId="5817" xr:uid="{00000000-0005-0000-0000-0000D0180000}"/>
    <cellStyle name="Total 2 4 2 2 3" xfId="5939" xr:uid="{00000000-0005-0000-0000-0000D1180000}"/>
    <cellStyle name="Total 2 4 2 3" xfId="3303" xr:uid="{00000000-0005-0000-0000-0000D2180000}"/>
    <cellStyle name="Total 2 4 2 3 2" xfId="5818" xr:uid="{00000000-0005-0000-0000-0000D3180000}"/>
    <cellStyle name="Total 2 4 2 3 3" xfId="5940" xr:uid="{00000000-0005-0000-0000-0000D4180000}"/>
    <cellStyle name="Total 2 4 2 4" xfId="3865" xr:uid="{00000000-0005-0000-0000-0000D5180000}"/>
    <cellStyle name="Total 2 4 2 5" xfId="4128" xr:uid="{00000000-0005-0000-0000-0000D6180000}"/>
    <cellStyle name="Total 2 4 3" xfId="3304" xr:uid="{00000000-0005-0000-0000-0000D7180000}"/>
    <cellStyle name="Total 2 4 3 2" xfId="5819" xr:uid="{00000000-0005-0000-0000-0000D8180000}"/>
    <cellStyle name="Total 2 4 3 3" xfId="5941" xr:uid="{00000000-0005-0000-0000-0000D9180000}"/>
    <cellStyle name="Total 2 4 4" xfId="3305" xr:uid="{00000000-0005-0000-0000-0000DA180000}"/>
    <cellStyle name="Total 2 4 4 2" xfId="5820" xr:uid="{00000000-0005-0000-0000-0000DB180000}"/>
    <cellStyle name="Total 2 4 4 3" xfId="5942" xr:uid="{00000000-0005-0000-0000-0000DC180000}"/>
    <cellStyle name="Total 2 4 5" xfId="3792" xr:uid="{00000000-0005-0000-0000-0000DD180000}"/>
    <cellStyle name="Total 2 5" xfId="3306" xr:uid="{00000000-0005-0000-0000-0000DE180000}"/>
    <cellStyle name="Total 2 5 2" xfId="3307" xr:uid="{00000000-0005-0000-0000-0000DF180000}"/>
    <cellStyle name="Total 2 5 2 2" xfId="3308" xr:uid="{00000000-0005-0000-0000-0000E0180000}"/>
    <cellStyle name="Total 2 5 2 2 2" xfId="5821" xr:uid="{00000000-0005-0000-0000-0000E1180000}"/>
    <cellStyle name="Total 2 5 2 2 3" xfId="5943" xr:uid="{00000000-0005-0000-0000-0000E2180000}"/>
    <cellStyle name="Total 2 5 2 3" xfId="3309" xr:uid="{00000000-0005-0000-0000-0000E3180000}"/>
    <cellStyle name="Total 2 5 2 3 2" xfId="5822" xr:uid="{00000000-0005-0000-0000-0000E4180000}"/>
    <cellStyle name="Total 2 5 2 3 3" xfId="5944" xr:uid="{00000000-0005-0000-0000-0000E5180000}"/>
    <cellStyle name="Total 2 5 2 4" xfId="3870" xr:uid="{00000000-0005-0000-0000-0000E6180000}"/>
    <cellStyle name="Total 2 5 2 5" xfId="4126" xr:uid="{00000000-0005-0000-0000-0000E7180000}"/>
    <cellStyle name="Total 2 5 3" xfId="3310" xr:uid="{00000000-0005-0000-0000-0000E8180000}"/>
    <cellStyle name="Total 2 5 3 2" xfId="5823" xr:uid="{00000000-0005-0000-0000-0000E9180000}"/>
    <cellStyle name="Total 2 5 3 3" xfId="5945" xr:uid="{00000000-0005-0000-0000-0000EA180000}"/>
    <cellStyle name="Total 2 5 4" xfId="3311" xr:uid="{00000000-0005-0000-0000-0000EB180000}"/>
    <cellStyle name="Total 2 5 4 2" xfId="5824" xr:uid="{00000000-0005-0000-0000-0000EC180000}"/>
    <cellStyle name="Total 2 5 4 3" xfId="5946" xr:uid="{00000000-0005-0000-0000-0000ED180000}"/>
    <cellStyle name="Total 2 5 5" xfId="3787" xr:uid="{00000000-0005-0000-0000-0000EE180000}"/>
    <cellStyle name="total 2 6" xfId="3312" xr:uid="{00000000-0005-0000-0000-0000EF180000}"/>
    <cellStyle name="Total 2 7" xfId="3523" xr:uid="{00000000-0005-0000-0000-0000F0180000}"/>
    <cellStyle name="Total 2 8" xfId="6081" xr:uid="{00000000-0005-0000-0000-0000F1180000}"/>
    <cellStyle name="Total 2 9" xfId="6218" xr:uid="{00000000-0005-0000-0000-0000F2180000}"/>
    <cellStyle name="Total 3" xfId="3331" xr:uid="{00000000-0005-0000-0000-0000F3180000}"/>
    <cellStyle name="V Line" xfId="3313" xr:uid="{00000000-0005-0000-0000-0000F4180000}"/>
    <cellStyle name="Warning Text 2" xfId="3314" xr:uid="{00000000-0005-0000-0000-0000F5180000}"/>
    <cellStyle name="Warning Text 2 2" xfId="3525" xr:uid="{00000000-0005-0000-0000-0000F6180000}"/>
    <cellStyle name="Warning Text 2 3" xfId="6083" xr:uid="{00000000-0005-0000-0000-0000F7180000}"/>
    <cellStyle name="Warning Text 2 4" xfId="6220" xr:uid="{00000000-0005-0000-0000-0000F8180000}"/>
    <cellStyle name="Warning Text 3" xfId="3329" xr:uid="{00000000-0005-0000-0000-0000F9180000}"/>
    <cellStyle name="一般_t1" xfId="3315" xr:uid="{00000000-0005-0000-0000-0000FA180000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180"/>
      <color rgb="FFF0A04B"/>
      <color rgb="FFFADDBE"/>
      <color rgb="FFE1EBE3"/>
      <color rgb="FFC7E4C9"/>
      <color rgb="FF348C49"/>
      <color rgb="FF88AB8E"/>
      <color rgb="FFC7F9E2"/>
      <color rgb="FFFCF1C4"/>
      <color rgb="FFF1C4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973518</xdr:colOff>
      <xdr:row>52</xdr:row>
      <xdr:rowOff>152400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1901478-665E-468A-9D2E-917F9FE63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275" cy="10058400"/>
        </a:xfrm>
        <a:prstGeom prst="rect">
          <a:avLst/>
        </a:prstGeom>
      </xdr:spPr>
    </xdr:pic>
    <xdr:clientData/>
  </xdr:twoCellAnchor>
  <xdr:twoCellAnchor>
    <xdr:from>
      <xdr:col>2</xdr:col>
      <xdr:colOff>89616</xdr:colOff>
      <xdr:row>18</xdr:row>
      <xdr:rowOff>50806</xdr:rowOff>
    </xdr:from>
    <xdr:to>
      <xdr:col>11</xdr:col>
      <xdr:colOff>576794</xdr:colOff>
      <xdr:row>20</xdr:row>
      <xdr:rowOff>172550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E7CA82C-1DF9-41FE-8F0D-6DC94F8A236A}"/>
            </a:ext>
          </a:extLst>
        </xdr:cNvPr>
        <xdr:cNvSpPr txBox="1"/>
      </xdr:nvSpPr>
      <xdr:spPr>
        <a:xfrm>
          <a:off x="1308816" y="3479806"/>
          <a:ext cx="5973578" cy="502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Eksport Perkhidmatan mengikut Komponen  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Exports of Services by Components </a:t>
          </a:r>
        </a:p>
      </xdr:txBody>
    </xdr:sp>
    <xdr:clientData/>
  </xdr:twoCellAnchor>
  <xdr:twoCellAnchor>
    <xdr:from>
      <xdr:col>2</xdr:col>
      <xdr:colOff>93747</xdr:colOff>
      <xdr:row>20</xdr:row>
      <xdr:rowOff>68894</xdr:rowOff>
    </xdr:from>
    <xdr:to>
      <xdr:col>11</xdr:col>
      <xdr:colOff>572161</xdr:colOff>
      <xdr:row>23</xdr:row>
      <xdr:rowOff>6935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10C1DEB-C5C8-49D9-AA70-501246EB2860}"/>
            </a:ext>
          </a:extLst>
        </xdr:cNvPr>
        <xdr:cNvSpPr txBox="1"/>
      </xdr:nvSpPr>
      <xdr:spPr>
        <a:xfrm>
          <a:off x="1312947" y="3878894"/>
          <a:ext cx="5964814" cy="509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Peratus Sumbangan Eksport Perkhidmatan mengikut Komponen  </a:t>
          </a:r>
          <a:r>
            <a:rPr lang="en-MY" sz="950"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Percentage Share of Exports of Services by Components </a:t>
          </a:r>
        </a:p>
      </xdr:txBody>
    </xdr:sp>
    <xdr:clientData/>
  </xdr:twoCellAnchor>
  <xdr:twoCellAnchor>
    <xdr:from>
      <xdr:col>2</xdr:col>
      <xdr:colOff>90071</xdr:colOff>
      <xdr:row>22</xdr:row>
      <xdr:rowOff>87937</xdr:rowOff>
    </xdr:from>
    <xdr:to>
      <xdr:col>11</xdr:col>
      <xdr:colOff>568485</xdr:colOff>
      <xdr:row>25</xdr:row>
      <xdr:rowOff>38220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87FE11F-40A5-42CE-BCAB-79F0E1108A9C}"/>
            </a:ext>
          </a:extLst>
        </xdr:cNvPr>
        <xdr:cNvSpPr txBox="1"/>
      </xdr:nvSpPr>
      <xdr:spPr>
        <a:xfrm>
          <a:off x="1309271" y="4278937"/>
          <a:ext cx="5964814" cy="521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Import Perkhidmatan mengikut Komponen  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Imports of Services by Components </a:t>
          </a:r>
        </a:p>
      </xdr:txBody>
    </xdr:sp>
    <xdr:clientData/>
  </xdr:twoCellAnchor>
  <xdr:twoCellAnchor>
    <xdr:from>
      <xdr:col>2</xdr:col>
      <xdr:colOff>92958</xdr:colOff>
      <xdr:row>24</xdr:row>
      <xdr:rowOff>105854</xdr:rowOff>
    </xdr:from>
    <xdr:to>
      <xdr:col>11</xdr:col>
      <xdr:colOff>571372</xdr:colOff>
      <xdr:row>27</xdr:row>
      <xdr:rowOff>56137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3D3060-08E4-40AA-8FB5-E7316DE39506}"/>
            </a:ext>
          </a:extLst>
        </xdr:cNvPr>
        <xdr:cNvSpPr txBox="1"/>
      </xdr:nvSpPr>
      <xdr:spPr>
        <a:xfrm>
          <a:off x="1312158" y="4677854"/>
          <a:ext cx="5964814" cy="521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Peratus Sumbangan Import Perkhidmatan mengikut Komponen 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Percentage Share of Imports of Services by Components </a:t>
          </a:r>
        </a:p>
      </xdr:txBody>
    </xdr:sp>
    <xdr:clientData/>
  </xdr:twoCellAnchor>
  <xdr:twoCellAnchor>
    <xdr:from>
      <xdr:col>2</xdr:col>
      <xdr:colOff>94606</xdr:colOff>
      <xdr:row>26</xdr:row>
      <xdr:rowOff>138437</xdr:rowOff>
    </xdr:from>
    <xdr:to>
      <xdr:col>11</xdr:col>
      <xdr:colOff>573020</xdr:colOff>
      <xdr:row>29</xdr:row>
      <xdr:rowOff>88718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28B23E6-2B3B-4D5C-8C69-B145DCAD9F64}"/>
            </a:ext>
          </a:extLst>
        </xdr:cNvPr>
        <xdr:cNvSpPr txBox="1"/>
      </xdr:nvSpPr>
      <xdr:spPr>
        <a:xfrm>
          <a:off x="1313806" y="5091437"/>
          <a:ext cx="5964814" cy="521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Imbangan Perdagangan Perkhidmatan Antarabangsa mengikut Komponen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Balance of International Trade in Services by Components </a:t>
          </a:r>
        </a:p>
      </xdr:txBody>
    </xdr:sp>
    <xdr:clientData/>
  </xdr:twoCellAnchor>
  <xdr:twoCellAnchor>
    <xdr:from>
      <xdr:col>2</xdr:col>
      <xdr:colOff>94770</xdr:colOff>
      <xdr:row>28</xdr:row>
      <xdr:rowOff>158035</xdr:rowOff>
    </xdr:from>
    <xdr:to>
      <xdr:col>11</xdr:col>
      <xdr:colOff>573184</xdr:colOff>
      <xdr:row>31</xdr:row>
      <xdr:rowOff>108318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7A86A9C-CBAE-40B0-83FF-A29FC196B8DC}"/>
            </a:ext>
          </a:extLst>
        </xdr:cNvPr>
        <xdr:cNvSpPr txBox="1"/>
      </xdr:nvSpPr>
      <xdr:spPr>
        <a:xfrm>
          <a:off x="1313970" y="5492035"/>
          <a:ext cx="5964814" cy="521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Eksport Perkhidmatan mengikut Negara Rakan Dagang Utama  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Exports of Services by Major Trading Partner Countries </a:t>
          </a:r>
        </a:p>
      </xdr:txBody>
    </xdr:sp>
    <xdr:clientData/>
  </xdr:twoCellAnchor>
  <xdr:twoCellAnchor>
    <xdr:from>
      <xdr:col>2</xdr:col>
      <xdr:colOff>94934</xdr:colOff>
      <xdr:row>31</xdr:row>
      <xdr:rowOff>492</xdr:rowOff>
    </xdr:from>
    <xdr:to>
      <xdr:col>11</xdr:col>
      <xdr:colOff>573348</xdr:colOff>
      <xdr:row>33</xdr:row>
      <xdr:rowOff>129035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2058683-9E4F-4489-8A86-C76A007EF4FA}"/>
            </a:ext>
          </a:extLst>
        </xdr:cNvPr>
        <xdr:cNvSpPr txBox="1"/>
      </xdr:nvSpPr>
      <xdr:spPr>
        <a:xfrm>
          <a:off x="1314134" y="5905992"/>
          <a:ext cx="5964814" cy="509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Peratus Sumbangan Eksport Perkhidmatan mengikut Negara Rakan Dagang Utama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Percentage Share of Exports of Services by Major Trading Partner Countries </a:t>
          </a:r>
        </a:p>
      </xdr:txBody>
    </xdr:sp>
    <xdr:clientData/>
  </xdr:twoCellAnchor>
  <xdr:twoCellAnchor>
    <xdr:from>
      <xdr:col>2</xdr:col>
      <xdr:colOff>95167</xdr:colOff>
      <xdr:row>33</xdr:row>
      <xdr:rowOff>15839</xdr:rowOff>
    </xdr:from>
    <xdr:to>
      <xdr:col>11</xdr:col>
      <xdr:colOff>573581</xdr:colOff>
      <xdr:row>35</xdr:row>
      <xdr:rowOff>137581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3EA48BA-69BE-4C08-8E6D-E8EAEA9D8317}"/>
            </a:ext>
          </a:extLst>
        </xdr:cNvPr>
        <xdr:cNvSpPr txBox="1"/>
      </xdr:nvSpPr>
      <xdr:spPr>
        <a:xfrm>
          <a:off x="1314367" y="6302339"/>
          <a:ext cx="5964814" cy="502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Import Perkhidmatan mengikut Negara Rakan Dagang Utama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Imports of Services by Major Trading Partner Countries </a:t>
          </a:r>
        </a:p>
      </xdr:txBody>
    </xdr:sp>
    <xdr:clientData/>
  </xdr:twoCellAnchor>
  <xdr:twoCellAnchor>
    <xdr:from>
      <xdr:col>2</xdr:col>
      <xdr:colOff>100046</xdr:colOff>
      <xdr:row>35</xdr:row>
      <xdr:rowOff>40479</xdr:rowOff>
    </xdr:from>
    <xdr:to>
      <xdr:col>11</xdr:col>
      <xdr:colOff>579557</xdr:colOff>
      <xdr:row>37</xdr:row>
      <xdr:rowOff>162223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36C04B9-65E6-4AC6-922F-CFF589D99F49}"/>
            </a:ext>
          </a:extLst>
        </xdr:cNvPr>
        <xdr:cNvSpPr txBox="1"/>
      </xdr:nvSpPr>
      <xdr:spPr>
        <a:xfrm>
          <a:off x="1319246" y="6707979"/>
          <a:ext cx="5965911" cy="502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Peratus Sumbangan Import Perkhidmatan mengikut Negara Rakan Dagang Utama 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Percentage Share of Imports of Services by Major Trading Partner Countries</a:t>
          </a:r>
        </a:p>
      </xdr:txBody>
    </xdr:sp>
    <xdr:clientData/>
  </xdr:twoCellAnchor>
  <xdr:twoCellAnchor>
    <xdr:from>
      <xdr:col>2</xdr:col>
      <xdr:colOff>105158</xdr:colOff>
      <xdr:row>37</xdr:row>
      <xdr:rowOff>60472</xdr:rowOff>
    </xdr:from>
    <xdr:to>
      <xdr:col>11</xdr:col>
      <xdr:colOff>584669</xdr:colOff>
      <xdr:row>39</xdr:row>
      <xdr:rowOff>182214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28B7AB4-3C6A-43BE-AFB9-1D530B93CC09}"/>
            </a:ext>
          </a:extLst>
        </xdr:cNvPr>
        <xdr:cNvSpPr txBox="1"/>
      </xdr:nvSpPr>
      <xdr:spPr>
        <a:xfrm>
          <a:off x="1324358" y="7108972"/>
          <a:ext cx="5965911" cy="502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Imbangan Perdagangan Perkhidmatan mengikut Negara Utama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Balance of Trade in Services by Major Countries </a:t>
          </a:r>
        </a:p>
      </xdr:txBody>
    </xdr:sp>
    <xdr:clientData/>
  </xdr:twoCellAnchor>
  <xdr:twoCellAnchor>
    <xdr:from>
      <xdr:col>2</xdr:col>
      <xdr:colOff>109340</xdr:colOff>
      <xdr:row>39</xdr:row>
      <xdr:rowOff>71587</xdr:rowOff>
    </xdr:from>
    <xdr:to>
      <xdr:col>11</xdr:col>
      <xdr:colOff>597961</xdr:colOff>
      <xdr:row>42</xdr:row>
      <xdr:rowOff>9630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F8B7E1E-0489-4517-B3A6-C60E36D4749D}"/>
            </a:ext>
          </a:extLst>
        </xdr:cNvPr>
        <xdr:cNvSpPr txBox="1"/>
      </xdr:nvSpPr>
      <xdr:spPr>
        <a:xfrm>
          <a:off x="1328540" y="7501087"/>
          <a:ext cx="5975021" cy="509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Eksport dan Import Perkhidmatan mengikut Negara Pertubuhan Kerjasama  Islam (OIC) 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Exports and Imports of Services by Organisation of Islamic Cooperation (OIC) Countries </a:t>
          </a:r>
        </a:p>
      </xdr:txBody>
    </xdr:sp>
    <xdr:clientData/>
  </xdr:twoCellAnchor>
  <xdr:twoCellAnchor>
    <xdr:from>
      <xdr:col>2</xdr:col>
      <xdr:colOff>87844</xdr:colOff>
      <xdr:row>41</xdr:row>
      <xdr:rowOff>83285</xdr:rowOff>
    </xdr:from>
    <xdr:to>
      <xdr:col>11</xdr:col>
      <xdr:colOff>608544</xdr:colOff>
      <xdr:row>46</xdr:row>
      <xdr:rowOff>41098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F1C631D-D5B1-4EAD-82AE-85C2B8DA91F2}"/>
            </a:ext>
          </a:extLst>
        </xdr:cNvPr>
        <xdr:cNvSpPr txBox="1"/>
      </xdr:nvSpPr>
      <xdr:spPr>
        <a:xfrm>
          <a:off x="1307044" y="7893785"/>
          <a:ext cx="6007100" cy="910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Peratus Sumbangan Eksport dan Import Perkhidmatan mengikut Negara Pertubuhan </a:t>
          </a:r>
        </a:p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Kerjasama Islam  (OIC) 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Percentage Share of  Exports and Imports of Services by Organisation of Islamic Cooperation </a:t>
          </a:r>
          <a:endParaRPr lang="en-MY" sz="950" i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Countries (RM Million)</a:t>
          </a:r>
        </a:p>
      </xdr:txBody>
    </xdr:sp>
    <xdr:clientData/>
  </xdr:twoCellAnchor>
  <xdr:twoCellAnchor>
    <xdr:from>
      <xdr:col>2</xdr:col>
      <xdr:colOff>101348</xdr:colOff>
      <xdr:row>44</xdr:row>
      <xdr:rowOff>128657</xdr:rowOff>
    </xdr:from>
    <xdr:to>
      <xdr:col>11</xdr:col>
      <xdr:colOff>580859</xdr:colOff>
      <xdr:row>47</xdr:row>
      <xdr:rowOff>58545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53DE902-59FC-43E4-B807-B503DF7EB746}"/>
            </a:ext>
          </a:extLst>
        </xdr:cNvPr>
        <xdr:cNvSpPr txBox="1"/>
      </xdr:nvSpPr>
      <xdr:spPr>
        <a:xfrm>
          <a:off x="1320548" y="8510657"/>
          <a:ext cx="5965911" cy="5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Eksport Perkhidmatan mengikut Negara Rakan Dagang Utama dan Komponen  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Exports of Services by Major Trading Partner Countries and Components </a:t>
          </a:r>
        </a:p>
      </xdr:txBody>
    </xdr:sp>
    <xdr:clientData/>
  </xdr:twoCellAnchor>
  <xdr:twoCellAnchor>
    <xdr:from>
      <xdr:col>2</xdr:col>
      <xdr:colOff>98565</xdr:colOff>
      <xdr:row>46</xdr:row>
      <xdr:rowOff>146606</xdr:rowOff>
    </xdr:from>
    <xdr:to>
      <xdr:col>11</xdr:col>
      <xdr:colOff>578076</xdr:colOff>
      <xdr:row>49</xdr:row>
      <xdr:rowOff>84649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AEE8916-7F15-466E-AAC0-FCD669248EDF}"/>
            </a:ext>
          </a:extLst>
        </xdr:cNvPr>
        <xdr:cNvSpPr txBox="1"/>
      </xdr:nvSpPr>
      <xdr:spPr>
        <a:xfrm>
          <a:off x="1317765" y="8909606"/>
          <a:ext cx="5965911" cy="509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Import Perkhidmatan mengikut Negara Rakan Dagang Utama dan Komponen </a:t>
          </a:r>
        </a:p>
        <a:p>
          <a:r>
            <a:rPr lang="en-MY" sz="950" i="1">
              <a:latin typeface="Arial" panose="020B0604020202020204" pitchFamily="34" charset="0"/>
              <a:cs typeface="Arial" panose="020B0604020202020204" pitchFamily="34" charset="0"/>
            </a:rPr>
            <a:t>Imports of Services by Major Trading Partner Countries and Components </a:t>
          </a:r>
        </a:p>
      </xdr:txBody>
    </xdr:sp>
    <xdr:clientData/>
  </xdr:twoCellAnchor>
  <xdr:twoCellAnchor>
    <xdr:from>
      <xdr:col>0</xdr:col>
      <xdr:colOff>461091</xdr:colOff>
      <xdr:row>18</xdr:row>
      <xdr:rowOff>60331</xdr:rowOff>
    </xdr:from>
    <xdr:to>
      <xdr:col>2</xdr:col>
      <xdr:colOff>57150</xdr:colOff>
      <xdr:row>19</xdr:row>
      <xdr:rowOff>82302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6F12AE2-B353-47A3-835C-2D45E72FC0EB}"/>
            </a:ext>
          </a:extLst>
        </xdr:cNvPr>
        <xdr:cNvSpPr txBox="1"/>
      </xdr:nvSpPr>
      <xdr:spPr>
        <a:xfrm>
          <a:off x="461091" y="3489331"/>
          <a:ext cx="815259" cy="212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Jadual 1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465222</xdr:colOff>
      <xdr:row>20</xdr:row>
      <xdr:rowOff>78419</xdr:rowOff>
    </xdr:from>
    <xdr:to>
      <xdr:col>2</xdr:col>
      <xdr:colOff>60085</xdr:colOff>
      <xdr:row>21</xdr:row>
      <xdr:rowOff>103262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7B491B3-ACCC-4654-AB84-BC6B8795800E}"/>
            </a:ext>
          </a:extLst>
        </xdr:cNvPr>
        <xdr:cNvSpPr txBox="1"/>
      </xdr:nvSpPr>
      <xdr:spPr>
        <a:xfrm>
          <a:off x="465222" y="3888419"/>
          <a:ext cx="814063" cy="215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2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461546</xdr:colOff>
      <xdr:row>22</xdr:row>
      <xdr:rowOff>97462</xdr:rowOff>
    </xdr:from>
    <xdr:to>
      <xdr:col>2</xdr:col>
      <xdr:colOff>56409</xdr:colOff>
      <xdr:row>23</xdr:row>
      <xdr:rowOff>127479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5FF4320-324E-492F-B16C-BAFEF122EDC1}"/>
            </a:ext>
          </a:extLst>
        </xdr:cNvPr>
        <xdr:cNvSpPr txBox="1"/>
      </xdr:nvSpPr>
      <xdr:spPr>
        <a:xfrm>
          <a:off x="461546" y="4288462"/>
          <a:ext cx="814063" cy="22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3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464433</xdr:colOff>
      <xdr:row>24</xdr:row>
      <xdr:rowOff>105854</xdr:rowOff>
    </xdr:from>
    <xdr:to>
      <xdr:col>2</xdr:col>
      <xdr:colOff>59296</xdr:colOff>
      <xdr:row>25</xdr:row>
      <xdr:rowOff>135871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663C391-3780-4022-80E4-75476D1DA680}"/>
            </a:ext>
          </a:extLst>
        </xdr:cNvPr>
        <xdr:cNvSpPr txBox="1"/>
      </xdr:nvSpPr>
      <xdr:spPr>
        <a:xfrm>
          <a:off x="464433" y="4677854"/>
          <a:ext cx="814063" cy="22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4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466081</xdr:colOff>
      <xdr:row>26</xdr:row>
      <xdr:rowOff>138438</xdr:rowOff>
    </xdr:from>
    <xdr:to>
      <xdr:col>2</xdr:col>
      <xdr:colOff>60944</xdr:colOff>
      <xdr:row>27</xdr:row>
      <xdr:rowOff>168454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B90AF14-B93D-426A-A711-FCE4A5DFD899}"/>
            </a:ext>
          </a:extLst>
        </xdr:cNvPr>
        <xdr:cNvSpPr txBox="1"/>
      </xdr:nvSpPr>
      <xdr:spPr>
        <a:xfrm>
          <a:off x="466081" y="5091438"/>
          <a:ext cx="814063" cy="220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5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466245</xdr:colOff>
      <xdr:row>28</xdr:row>
      <xdr:rowOff>158035</xdr:rowOff>
    </xdr:from>
    <xdr:to>
      <xdr:col>2</xdr:col>
      <xdr:colOff>61108</xdr:colOff>
      <xdr:row>29</xdr:row>
      <xdr:rowOff>188052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FBD9C19-43CF-4B5E-9888-61DB3A1CA918}"/>
            </a:ext>
          </a:extLst>
        </xdr:cNvPr>
        <xdr:cNvSpPr txBox="1"/>
      </xdr:nvSpPr>
      <xdr:spPr>
        <a:xfrm>
          <a:off x="466245" y="5492035"/>
          <a:ext cx="814063" cy="220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6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466409</xdr:colOff>
      <xdr:row>31</xdr:row>
      <xdr:rowOff>493</xdr:rowOff>
    </xdr:from>
    <xdr:to>
      <xdr:col>2</xdr:col>
      <xdr:colOff>61272</xdr:colOff>
      <xdr:row>32</xdr:row>
      <xdr:rowOff>25337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9ECD22A-BFF0-4024-9CA8-600DBED99C76}"/>
            </a:ext>
          </a:extLst>
        </xdr:cNvPr>
        <xdr:cNvSpPr txBox="1"/>
      </xdr:nvSpPr>
      <xdr:spPr>
        <a:xfrm>
          <a:off x="466409" y="5905993"/>
          <a:ext cx="814063" cy="215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7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466642</xdr:colOff>
      <xdr:row>33</xdr:row>
      <xdr:rowOff>15839</xdr:rowOff>
    </xdr:from>
    <xdr:to>
      <xdr:col>2</xdr:col>
      <xdr:colOff>61505</xdr:colOff>
      <xdr:row>34</xdr:row>
      <xdr:rowOff>37809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F089919-91B4-4209-B123-1E0BA7824E81}"/>
            </a:ext>
          </a:extLst>
        </xdr:cNvPr>
        <xdr:cNvSpPr txBox="1"/>
      </xdr:nvSpPr>
      <xdr:spPr>
        <a:xfrm>
          <a:off x="466642" y="6302339"/>
          <a:ext cx="814063" cy="212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8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471521</xdr:colOff>
      <xdr:row>35</xdr:row>
      <xdr:rowOff>40479</xdr:rowOff>
    </xdr:from>
    <xdr:to>
      <xdr:col>2</xdr:col>
      <xdr:colOff>66534</xdr:colOff>
      <xdr:row>36</xdr:row>
      <xdr:rowOff>62450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F1663A0-2521-4022-B318-A080FC854610}"/>
            </a:ext>
          </a:extLst>
        </xdr:cNvPr>
        <xdr:cNvSpPr txBox="1"/>
      </xdr:nvSpPr>
      <xdr:spPr>
        <a:xfrm>
          <a:off x="471521" y="6707979"/>
          <a:ext cx="814213" cy="212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9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476633</xdr:colOff>
      <xdr:row>37</xdr:row>
      <xdr:rowOff>69997</xdr:rowOff>
    </xdr:from>
    <xdr:to>
      <xdr:col>2</xdr:col>
      <xdr:colOff>71646</xdr:colOff>
      <xdr:row>38</xdr:row>
      <xdr:rowOff>91967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259E534-3F40-4B05-8913-96AF303E6910}"/>
            </a:ext>
          </a:extLst>
        </xdr:cNvPr>
        <xdr:cNvSpPr txBox="1"/>
      </xdr:nvSpPr>
      <xdr:spPr>
        <a:xfrm>
          <a:off x="476633" y="7118497"/>
          <a:ext cx="814213" cy="212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10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480816</xdr:colOff>
      <xdr:row>39</xdr:row>
      <xdr:rowOff>81113</xdr:rowOff>
    </xdr:from>
    <xdr:to>
      <xdr:col>2</xdr:col>
      <xdr:colOff>77072</xdr:colOff>
      <xdr:row>40</xdr:row>
      <xdr:rowOff>105957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E0C051A-6F7A-4016-A1C1-C92ED9775229}"/>
            </a:ext>
          </a:extLst>
        </xdr:cNvPr>
        <xdr:cNvSpPr txBox="1"/>
      </xdr:nvSpPr>
      <xdr:spPr>
        <a:xfrm>
          <a:off x="480816" y="7510613"/>
          <a:ext cx="815456" cy="215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11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459319</xdr:colOff>
      <xdr:row>41</xdr:row>
      <xdr:rowOff>92811</xdr:rowOff>
    </xdr:from>
    <xdr:to>
      <xdr:col>2</xdr:col>
      <xdr:colOff>59953</xdr:colOff>
      <xdr:row>43</xdr:row>
      <xdr:rowOff>96529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8789330-0D70-4D51-9B45-4DB370C291C4}"/>
            </a:ext>
          </a:extLst>
        </xdr:cNvPr>
        <xdr:cNvSpPr txBox="1"/>
      </xdr:nvSpPr>
      <xdr:spPr>
        <a:xfrm>
          <a:off x="459319" y="7903311"/>
          <a:ext cx="819834" cy="384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Jadual 12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472823</xdr:colOff>
      <xdr:row>44</xdr:row>
      <xdr:rowOff>138182</xdr:rowOff>
    </xdr:from>
    <xdr:to>
      <xdr:col>2</xdr:col>
      <xdr:colOff>67836</xdr:colOff>
      <xdr:row>45</xdr:row>
      <xdr:rowOff>159580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7FF4779-A37A-4614-A1A8-D8F86AF20EFC}"/>
            </a:ext>
          </a:extLst>
        </xdr:cNvPr>
        <xdr:cNvSpPr txBox="1"/>
      </xdr:nvSpPr>
      <xdr:spPr>
        <a:xfrm>
          <a:off x="472823" y="8520182"/>
          <a:ext cx="814213" cy="211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Jadual 13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470040</xdr:colOff>
      <xdr:row>46</xdr:row>
      <xdr:rowOff>156132</xdr:rowOff>
    </xdr:from>
    <xdr:to>
      <xdr:col>2</xdr:col>
      <xdr:colOff>65053</xdr:colOff>
      <xdr:row>47</xdr:row>
      <xdr:rowOff>180976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A75D9FF-F07F-4492-8D67-5CB9E2FCE992}"/>
            </a:ext>
          </a:extLst>
        </xdr:cNvPr>
        <xdr:cNvSpPr txBox="1"/>
      </xdr:nvSpPr>
      <xdr:spPr>
        <a:xfrm>
          <a:off x="470040" y="8919132"/>
          <a:ext cx="814213" cy="215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MY" sz="950" b="1">
              <a:latin typeface="Arial" panose="020B0604020202020204" pitchFamily="34" charset="0"/>
              <a:cs typeface="Arial" panose="020B0604020202020204" pitchFamily="34" charset="0"/>
            </a:rPr>
            <a:t>Jadual 14</a:t>
          </a:r>
          <a:endParaRPr lang="en-MY" sz="9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508000</xdr:colOff>
      <xdr:row>2</xdr:row>
      <xdr:rowOff>7046</xdr:rowOff>
    </xdr:from>
    <xdr:to>
      <xdr:col>12</xdr:col>
      <xdr:colOff>0</xdr:colOff>
      <xdr:row>4</xdr:row>
      <xdr:rowOff>65901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7249583" y="356296"/>
          <a:ext cx="1780521" cy="397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</xdr:row>
      <xdr:rowOff>7046</xdr:rowOff>
    </xdr:from>
    <xdr:to>
      <xdr:col>11</xdr:col>
      <xdr:colOff>1023963</xdr:colOff>
      <xdr:row>4</xdr:row>
      <xdr:rowOff>65901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8191500" y="401653"/>
          <a:ext cx="1853999" cy="39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RM Juta/ </a:t>
          </a:r>
          <a:r>
            <a:rPr lang="en-MY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Million</a:t>
          </a:r>
          <a:endParaRPr lang="en-MY">
            <a:effectLst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615117</xdr:colOff>
      <xdr:row>2</xdr:row>
      <xdr:rowOff>7046</xdr:rowOff>
    </xdr:from>
    <xdr:to>
      <xdr:col>11</xdr:col>
      <xdr:colOff>1100163</xdr:colOff>
      <xdr:row>4</xdr:row>
      <xdr:rowOff>65901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8520867" y="397571"/>
          <a:ext cx="1523271" cy="401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RM Juta/ </a:t>
          </a:r>
          <a:r>
            <a:rPr lang="en-MY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Million</a:t>
          </a:r>
          <a:endParaRPr lang="en-MY">
            <a:effectLst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653142</xdr:colOff>
      <xdr:row>2</xdr:row>
      <xdr:rowOff>47867</xdr:rowOff>
    </xdr:from>
    <xdr:to>
      <xdr:col>12</xdr:col>
      <xdr:colOff>0</xdr:colOff>
      <xdr:row>4</xdr:row>
      <xdr:rowOff>106722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558892" y="442474"/>
          <a:ext cx="1527428" cy="39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Sumbangan/ </a:t>
          </a:r>
          <a:r>
            <a:rPr lang="en-MY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 </a:t>
          </a:r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(%)</a:t>
          </a:r>
          <a:endParaRPr lang="en-MY">
            <a:effectLst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00339" y="14315141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200339" y="14315141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27781</xdr:colOff>
      <xdr:row>47</xdr:row>
      <xdr:rowOff>89160</xdr:rowOff>
    </xdr:from>
    <xdr:to>
      <xdr:col>5</xdr:col>
      <xdr:colOff>1099344</xdr:colOff>
      <xdr:row>54</xdr:row>
      <xdr:rowOff>1322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7781" y="10058660"/>
          <a:ext cx="2563813" cy="1245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23812</xdr:colOff>
      <xdr:row>107</xdr:row>
      <xdr:rowOff>240507</xdr:rowOff>
    </xdr:from>
    <xdr:to>
      <xdr:col>5</xdr:col>
      <xdr:colOff>1095375</xdr:colOff>
      <xdr:row>108</xdr:row>
      <xdr:rowOff>247655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23812" y="2094785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619112</xdr:colOff>
      <xdr:row>2</xdr:row>
      <xdr:rowOff>35718</xdr:rowOff>
    </xdr:from>
    <xdr:to>
      <xdr:col>15</xdr:col>
      <xdr:colOff>1035832</xdr:colOff>
      <xdr:row>5</xdr:row>
      <xdr:rowOff>84742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13096862" y="397668"/>
          <a:ext cx="1531145" cy="45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619112</xdr:colOff>
      <xdr:row>61</xdr:row>
      <xdr:rowOff>59530</xdr:rowOff>
    </xdr:from>
    <xdr:to>
      <xdr:col>15</xdr:col>
      <xdr:colOff>1035832</xdr:colOff>
      <xdr:row>63</xdr:row>
      <xdr:rowOff>72835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13096862" y="11289505"/>
          <a:ext cx="1531145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114</xdr:row>
      <xdr:rowOff>0</xdr:rowOff>
    </xdr:from>
    <xdr:to>
      <xdr:col>9</xdr:col>
      <xdr:colOff>567578</xdr:colOff>
      <xdr:row>115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6819900" y="21602700"/>
          <a:ext cx="481853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14</xdr:col>
      <xdr:colOff>619112</xdr:colOff>
      <xdr:row>2</xdr:row>
      <xdr:rowOff>23812</xdr:rowOff>
    </xdr:from>
    <xdr:to>
      <xdr:col>15</xdr:col>
      <xdr:colOff>1035831</xdr:colOff>
      <xdr:row>4</xdr:row>
      <xdr:rowOff>72836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13096862" y="376237"/>
          <a:ext cx="1531144" cy="40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14</xdr:col>
      <xdr:colOff>619112</xdr:colOff>
      <xdr:row>59</xdr:row>
      <xdr:rowOff>59530</xdr:rowOff>
    </xdr:from>
    <xdr:to>
      <xdr:col>15</xdr:col>
      <xdr:colOff>1035831</xdr:colOff>
      <xdr:row>61</xdr:row>
      <xdr:rowOff>84741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13096862" y="11194255"/>
          <a:ext cx="1531144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23812</xdr:colOff>
      <xdr:row>48</xdr:row>
      <xdr:rowOff>240507</xdr:rowOff>
    </xdr:from>
    <xdr:to>
      <xdr:col>5</xdr:col>
      <xdr:colOff>1095375</xdr:colOff>
      <xdr:row>49</xdr:row>
      <xdr:rowOff>247655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23812" y="2252900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23812</xdr:colOff>
      <xdr:row>105</xdr:row>
      <xdr:rowOff>240507</xdr:rowOff>
    </xdr:from>
    <xdr:to>
      <xdr:col>5</xdr:col>
      <xdr:colOff>1095375</xdr:colOff>
      <xdr:row>106</xdr:row>
      <xdr:rowOff>247655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23812" y="2252900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990573</xdr:colOff>
      <xdr:row>52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2DADBB9-93CB-4B4C-92C9-989E1F11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275" cy="10058400"/>
        </a:xfrm>
        <a:prstGeom prst="rect">
          <a:avLst/>
        </a:prstGeom>
      </xdr:spPr>
    </xdr:pic>
    <xdr:clientData/>
  </xdr:twoCellAnchor>
  <xdr:twoCellAnchor>
    <xdr:from>
      <xdr:col>0</xdr:col>
      <xdr:colOff>545567</xdr:colOff>
      <xdr:row>19</xdr:row>
      <xdr:rowOff>21773</xdr:rowOff>
    </xdr:from>
    <xdr:to>
      <xdr:col>8</xdr:col>
      <xdr:colOff>586747</xdr:colOff>
      <xdr:row>22</xdr:row>
      <xdr:rowOff>16367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4551844-83B3-4B22-ADD4-5E798A3C8B7D}"/>
            </a:ext>
          </a:extLst>
        </xdr:cNvPr>
        <xdr:cNvSpPr txBox="1"/>
      </xdr:nvSpPr>
      <xdr:spPr>
        <a:xfrm>
          <a:off x="545567" y="3641273"/>
          <a:ext cx="4939751" cy="566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 1       Eksport Perkhidmatan mengikut Komponen    </a:t>
          </a:r>
        </a:p>
        <a:p>
          <a:r>
            <a:rPr lang="en-MY" sz="9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Exports of Services by Components </a:t>
          </a:r>
        </a:p>
      </xdr:txBody>
    </xdr:sp>
    <xdr:clientData/>
  </xdr:twoCellAnchor>
  <xdr:twoCellAnchor>
    <xdr:from>
      <xdr:col>0</xdr:col>
      <xdr:colOff>541083</xdr:colOff>
      <xdr:row>21</xdr:row>
      <xdr:rowOff>102954</xdr:rowOff>
    </xdr:from>
    <xdr:to>
      <xdr:col>8</xdr:col>
      <xdr:colOff>582263</xdr:colOff>
      <xdr:row>24</xdr:row>
      <xdr:rowOff>97548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27D1AB9-ED89-4AB1-88B9-36EB6CA71242}"/>
            </a:ext>
          </a:extLst>
        </xdr:cNvPr>
        <xdr:cNvSpPr txBox="1"/>
      </xdr:nvSpPr>
      <xdr:spPr>
        <a:xfrm>
          <a:off x="541083" y="4103454"/>
          <a:ext cx="4939751" cy="566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 2</a:t>
          </a:r>
          <a:r>
            <a:rPr lang="en-MY" sz="9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Import Perkhidmatan mengikut Komponen  </a:t>
          </a:r>
        </a:p>
        <a:p>
          <a:r>
            <a:rPr lang="en-MY" sz="9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Imports of Services by Components </a:t>
          </a:r>
        </a:p>
      </xdr:txBody>
    </xdr:sp>
    <xdr:clientData/>
  </xdr:twoCellAnchor>
  <xdr:twoCellAnchor>
    <xdr:from>
      <xdr:col>0</xdr:col>
      <xdr:colOff>543928</xdr:colOff>
      <xdr:row>23</xdr:row>
      <xdr:rowOff>174405</xdr:rowOff>
    </xdr:from>
    <xdr:to>
      <xdr:col>8</xdr:col>
      <xdr:colOff>585108</xdr:colOff>
      <xdr:row>26</xdr:row>
      <xdr:rowOff>168999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08E9262-4C6F-4FB5-9A1A-C15D65D4EE93}"/>
            </a:ext>
          </a:extLst>
        </xdr:cNvPr>
        <xdr:cNvSpPr txBox="1"/>
      </xdr:nvSpPr>
      <xdr:spPr>
        <a:xfrm>
          <a:off x="543928" y="4555905"/>
          <a:ext cx="4939751" cy="566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 3  </a:t>
          </a:r>
          <a:r>
            <a:rPr lang="en-MY" sz="9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Imbangan Perdagangan Perkhidmatan mengikut Komponen </a:t>
          </a:r>
        </a:p>
        <a:p>
          <a:r>
            <a:rPr lang="en-MY" sz="9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Balance of Trade in Services by Components </a:t>
          </a:r>
        </a:p>
      </xdr:txBody>
    </xdr:sp>
    <xdr:clientData/>
  </xdr:twoCellAnchor>
  <xdr:twoCellAnchor>
    <xdr:from>
      <xdr:col>0</xdr:col>
      <xdr:colOff>543326</xdr:colOff>
      <xdr:row>26</xdr:row>
      <xdr:rowOff>55357</xdr:rowOff>
    </xdr:from>
    <xdr:to>
      <xdr:col>8</xdr:col>
      <xdr:colOff>584506</xdr:colOff>
      <xdr:row>29</xdr:row>
      <xdr:rowOff>49949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198AFE-6245-4504-AFEF-3F60BA468D89}"/>
            </a:ext>
          </a:extLst>
        </xdr:cNvPr>
        <xdr:cNvSpPr txBox="1"/>
      </xdr:nvSpPr>
      <xdr:spPr>
        <a:xfrm>
          <a:off x="543326" y="5008357"/>
          <a:ext cx="4939751" cy="566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 4    </a:t>
          </a:r>
          <a:r>
            <a:rPr lang="en-MY" sz="9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Eksport Perkhidmatan mengikut Negara Rakan Dagang Utama   </a:t>
          </a:r>
        </a:p>
        <a:p>
          <a:r>
            <a:rPr lang="en-MY" sz="9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Exports of Services by Major Trading Partner Countries </a:t>
          </a:r>
        </a:p>
      </xdr:txBody>
    </xdr:sp>
    <xdr:clientData/>
  </xdr:twoCellAnchor>
  <xdr:twoCellAnchor>
    <xdr:from>
      <xdr:col>0</xdr:col>
      <xdr:colOff>538843</xdr:colOff>
      <xdr:row>28</xdr:row>
      <xdr:rowOff>102132</xdr:rowOff>
    </xdr:from>
    <xdr:to>
      <xdr:col>8</xdr:col>
      <xdr:colOff>580023</xdr:colOff>
      <xdr:row>31</xdr:row>
      <xdr:rowOff>108855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B7F57FC-B952-43D2-87FD-7B3B1BA76B90}"/>
            </a:ext>
          </a:extLst>
        </xdr:cNvPr>
        <xdr:cNvSpPr txBox="1"/>
      </xdr:nvSpPr>
      <xdr:spPr>
        <a:xfrm>
          <a:off x="538843" y="5436132"/>
          <a:ext cx="4939751" cy="578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MY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 5</a:t>
          </a:r>
          <a:r>
            <a:rPr lang="en-MY" sz="9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Import Perkhidmatan mengikut Negara Rakan Dagang Utama  </a:t>
          </a:r>
        </a:p>
        <a:p>
          <a:r>
            <a:rPr lang="en-MY" sz="9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Imports of Services by Major Trading Partner Countries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844625</xdr:colOff>
      <xdr:row>1</xdr:row>
      <xdr:rowOff>180695</xdr:rowOff>
    </xdr:from>
    <xdr:to>
      <xdr:col>12</xdr:col>
      <xdr:colOff>0</xdr:colOff>
      <xdr:row>4</xdr:row>
      <xdr:rowOff>51125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7D1477-F782-4CA0-973D-3459A39E01B1}"/>
            </a:ext>
          </a:extLst>
        </xdr:cNvPr>
        <xdr:cNvSpPr txBox="1"/>
      </xdr:nvSpPr>
      <xdr:spPr>
        <a:xfrm>
          <a:off x="7588325" y="342620"/>
          <a:ext cx="2574850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844625</xdr:colOff>
      <xdr:row>1</xdr:row>
      <xdr:rowOff>180695</xdr:rowOff>
    </xdr:from>
    <xdr:to>
      <xdr:col>12</xdr:col>
      <xdr:colOff>0</xdr:colOff>
      <xdr:row>4</xdr:row>
      <xdr:rowOff>51125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EE059F-3877-4C58-ABAA-F5572AF61A2E}"/>
            </a:ext>
          </a:extLst>
        </xdr:cNvPr>
        <xdr:cNvSpPr txBox="1"/>
      </xdr:nvSpPr>
      <xdr:spPr>
        <a:xfrm>
          <a:off x="7588325" y="342620"/>
          <a:ext cx="2574850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82</xdr:row>
      <xdr:rowOff>0</xdr:rowOff>
    </xdr:from>
    <xdr:to>
      <xdr:col>4</xdr:col>
      <xdr:colOff>46225</xdr:colOff>
      <xdr:row>83</xdr:row>
      <xdr:rowOff>130965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412" y="15202879"/>
          <a:ext cx="1535907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2779046</xdr:colOff>
      <xdr:row>83</xdr:row>
      <xdr:rowOff>-1</xdr:rowOff>
    </xdr:from>
    <xdr:to>
      <xdr:col>4</xdr:col>
      <xdr:colOff>3265661</xdr:colOff>
      <xdr:row>85</xdr:row>
      <xdr:rowOff>270624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1840" y="15284823"/>
          <a:ext cx="486615" cy="69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10</xdr:col>
      <xdr:colOff>815028</xdr:colOff>
      <xdr:row>2</xdr:row>
      <xdr:rowOff>22409</xdr:rowOff>
    </xdr:from>
    <xdr:to>
      <xdr:col>12</xdr:col>
      <xdr:colOff>0</xdr:colOff>
      <xdr:row>4</xdr:row>
      <xdr:rowOff>83339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054278" y="417016"/>
          <a:ext cx="1334901" cy="40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126999</xdr:rowOff>
    </xdr:from>
    <xdr:to>
      <xdr:col>12</xdr:col>
      <xdr:colOff>0</xdr:colOff>
      <xdr:row>3</xdr:row>
      <xdr:rowOff>55459</xdr:rowOff>
    </xdr:to>
    <xdr:sp macro="" textlink="">
      <xdr:nvSpPr>
        <xdr:cNvPr id="11" name="Chevr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287000" y="126999"/>
          <a:ext cx="0" cy="513567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82</xdr:row>
      <xdr:rowOff>0</xdr:rowOff>
    </xdr:from>
    <xdr:to>
      <xdr:col>4</xdr:col>
      <xdr:colOff>46225</xdr:colOff>
      <xdr:row>83</xdr:row>
      <xdr:rowOff>130965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412" y="18757900"/>
          <a:ext cx="1611313" cy="34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2779046</xdr:colOff>
      <xdr:row>83</xdr:row>
      <xdr:rowOff>-1</xdr:rowOff>
    </xdr:from>
    <xdr:to>
      <xdr:col>4</xdr:col>
      <xdr:colOff>3265661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366546" y="18967449"/>
          <a:ext cx="486615" cy="68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10</xdr:col>
      <xdr:colOff>474117</xdr:colOff>
      <xdr:row>2</xdr:row>
      <xdr:rowOff>22409</xdr:rowOff>
    </xdr:from>
    <xdr:to>
      <xdr:col>12</xdr:col>
      <xdr:colOff>0</xdr:colOff>
      <xdr:row>4</xdr:row>
      <xdr:rowOff>83339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713367" y="417016"/>
          <a:ext cx="1662206" cy="40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126999</xdr:rowOff>
    </xdr:from>
    <xdr:to>
      <xdr:col>12</xdr:col>
      <xdr:colOff>0</xdr:colOff>
      <xdr:row>3</xdr:row>
      <xdr:rowOff>55459</xdr:rowOff>
    </xdr:to>
    <xdr:sp macro="" textlink="">
      <xdr:nvSpPr>
        <xdr:cNvPr id="7" name="Chevron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775950" y="126999"/>
          <a:ext cx="0" cy="461860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39673</xdr:rowOff>
    </xdr:from>
    <xdr:to>
      <xdr:col>4</xdr:col>
      <xdr:colOff>87308</xdr:colOff>
      <xdr:row>83</xdr:row>
      <xdr:rowOff>23819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4910579"/>
          <a:ext cx="1599402" cy="198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2780576</xdr:colOff>
      <xdr:row>83</xdr:row>
      <xdr:rowOff>2271</xdr:rowOff>
    </xdr:from>
    <xdr:to>
      <xdr:col>4</xdr:col>
      <xdr:colOff>3271673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293370" y="15253477"/>
          <a:ext cx="491097" cy="703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10</xdr:col>
      <xdr:colOff>777308</xdr:colOff>
      <xdr:row>2</xdr:row>
      <xdr:rowOff>23811</xdr:rowOff>
    </xdr:from>
    <xdr:to>
      <xdr:col>12</xdr:col>
      <xdr:colOff>0</xdr:colOff>
      <xdr:row>4</xdr:row>
      <xdr:rowOff>84741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9921308" y="377597"/>
          <a:ext cx="1345406" cy="401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39673</xdr:rowOff>
    </xdr:from>
    <xdr:to>
      <xdr:col>4</xdr:col>
      <xdr:colOff>87308</xdr:colOff>
      <xdr:row>83</xdr:row>
      <xdr:rowOff>23819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18911873"/>
          <a:ext cx="1674808" cy="19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2780576</xdr:colOff>
      <xdr:row>83</xdr:row>
      <xdr:rowOff>2271</xdr:rowOff>
    </xdr:from>
    <xdr:to>
      <xdr:col>4</xdr:col>
      <xdr:colOff>3271673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368076" y="19084021"/>
          <a:ext cx="491097" cy="69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441932</xdr:colOff>
      <xdr:row>2</xdr:row>
      <xdr:rowOff>14473</xdr:rowOff>
    </xdr:from>
    <xdr:to>
      <xdr:col>12</xdr:col>
      <xdr:colOff>8638</xdr:colOff>
      <xdr:row>4</xdr:row>
      <xdr:rowOff>75403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921050" y="365591"/>
          <a:ext cx="1763059" cy="404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24819</xdr:colOff>
      <xdr:row>82</xdr:row>
      <xdr:rowOff>36431</xdr:rowOff>
    </xdr:from>
    <xdr:to>
      <xdr:col>4</xdr:col>
      <xdr:colOff>137077</xdr:colOff>
      <xdr:row>83</xdr:row>
      <xdr:rowOff>21979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4819" y="14660107"/>
          <a:ext cx="1625052" cy="198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765387</xdr:colOff>
      <xdr:row>2</xdr:row>
      <xdr:rowOff>23812</xdr:rowOff>
    </xdr:from>
    <xdr:to>
      <xdr:col>12</xdr:col>
      <xdr:colOff>0</xdr:colOff>
      <xdr:row>4</xdr:row>
      <xdr:rowOff>84742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977423" y="377598"/>
          <a:ext cx="1354932" cy="401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00339" y="14264203"/>
          <a:ext cx="1514164" cy="180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788596</xdr:colOff>
      <xdr:row>2</xdr:row>
      <xdr:rowOff>23812</xdr:rowOff>
    </xdr:from>
    <xdr:to>
      <xdr:col>12</xdr:col>
      <xdr:colOff>0</xdr:colOff>
      <xdr:row>4</xdr:row>
      <xdr:rowOff>84742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8666331" y="371194"/>
          <a:ext cx="1408720" cy="408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437029</xdr:colOff>
      <xdr:row>2</xdr:row>
      <xdr:rowOff>14941</xdr:rowOff>
    </xdr:from>
    <xdr:to>
      <xdr:col>12</xdr:col>
      <xdr:colOff>0</xdr:colOff>
      <xdr:row>4</xdr:row>
      <xdr:rowOff>75871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7194176" y="362323"/>
          <a:ext cx="1819089" cy="408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690541</xdr:colOff>
      <xdr:row>2</xdr:row>
      <xdr:rowOff>23812</xdr:rowOff>
    </xdr:from>
    <xdr:to>
      <xdr:col>11</xdr:col>
      <xdr:colOff>1035823</xdr:colOff>
      <xdr:row>4</xdr:row>
      <xdr:rowOff>84742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615341" y="414337"/>
          <a:ext cx="1535907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a\Desktop\1.%20Table%20123%20Q1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URRENT%20ACCOUNT%20CENTRAL/12.%20SITS/Penerbitan%20SITS%20KPI%20Menteri/SITS%202023/3.%20Table%20Publication/Table%20Statistics%20of%20International%20Trade%20in%20Services%20(SITS)%20Siri%20Masa%202012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23 Q125 "/>
      <sheetName val="Sheet1"/>
    </sheetNames>
    <sheetDataSet>
      <sheetData sheetId="0">
        <row r="117">
          <cell r="AA117">
            <v>4579.1080000000002</v>
          </cell>
          <cell r="AB117">
            <v>6395.1109999999999</v>
          </cell>
        </row>
        <row r="119">
          <cell r="AA119">
            <v>3529.16</v>
          </cell>
          <cell r="AB119">
            <v>3065.8610000000003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 "/>
    </sheetNames>
    <sheetDataSet>
      <sheetData sheetId="0">
        <row r="7">
          <cell r="H7">
            <v>132684.98699999999</v>
          </cell>
          <cell r="I7">
            <v>137618.26199999999</v>
          </cell>
          <cell r="J7">
            <v>136095.45699999999</v>
          </cell>
          <cell r="K7">
            <v>147595.663</v>
          </cell>
          <cell r="L7">
            <v>159383.93299999999</v>
          </cell>
        </row>
        <row r="9">
          <cell r="H9">
            <v>7437.165</v>
          </cell>
          <cell r="I9">
            <v>7947.0469999999996</v>
          </cell>
          <cell r="J9">
            <v>8402.4179999999997</v>
          </cell>
          <cell r="K9">
            <v>9440.0960000000014</v>
          </cell>
          <cell r="L9">
            <v>10724.981</v>
          </cell>
        </row>
        <row r="12">
          <cell r="H12">
            <v>993.21800000000007</v>
          </cell>
          <cell r="I12">
            <v>1207.2529999999999</v>
          </cell>
          <cell r="J12">
            <v>1459.895</v>
          </cell>
          <cell r="K12">
            <v>1503.1529999999998</v>
          </cell>
          <cell r="L12">
            <v>1814.501</v>
          </cell>
        </row>
        <row r="15">
          <cell r="H15">
            <v>14701.182000000001</v>
          </cell>
          <cell r="I15">
            <v>15616.603999999999</v>
          </cell>
          <cell r="J15">
            <v>16364.578000000001</v>
          </cell>
          <cell r="K15">
            <v>17251.022000000001</v>
          </cell>
          <cell r="L15">
            <v>19256.417999999998</v>
          </cell>
        </row>
        <row r="16">
          <cell r="H16">
            <v>5945.1210000000001</v>
          </cell>
          <cell r="I16">
            <v>6320.3890000000001</v>
          </cell>
          <cell r="J16">
            <v>6683.3360000000002</v>
          </cell>
          <cell r="K16">
            <v>7113.6929999999993</v>
          </cell>
          <cell r="L16">
            <v>6537.6139999999996</v>
          </cell>
        </row>
        <row r="17">
          <cell r="H17">
            <v>2677.076</v>
          </cell>
          <cell r="I17">
            <v>2583.6959999999999</v>
          </cell>
          <cell r="J17">
            <v>2624.2020000000002</v>
          </cell>
          <cell r="K17">
            <v>2969.663</v>
          </cell>
          <cell r="L17">
            <v>2111.14</v>
          </cell>
        </row>
        <row r="18">
          <cell r="H18">
            <v>3268.0450000000001</v>
          </cell>
          <cell r="I18">
            <v>3736.6930000000002</v>
          </cell>
          <cell r="J18">
            <v>4059.134</v>
          </cell>
          <cell r="K18">
            <v>4144.03</v>
          </cell>
          <cell r="L18">
            <v>4426.4740000000002</v>
          </cell>
        </row>
        <row r="19">
          <cell r="H19">
            <v>7503.4589999999998</v>
          </cell>
          <cell r="I19">
            <v>7978.8889999999992</v>
          </cell>
          <cell r="J19">
            <v>8130.5820000000003</v>
          </cell>
          <cell r="K19">
            <v>8550.4140000000007</v>
          </cell>
          <cell r="L19">
            <v>10960.973</v>
          </cell>
        </row>
        <row r="20">
          <cell r="H20">
            <v>1395.296</v>
          </cell>
          <cell r="I20">
            <v>1264.2739999999999</v>
          </cell>
          <cell r="J20">
            <v>1496.268</v>
          </cell>
          <cell r="K20">
            <v>1145.4849999999999</v>
          </cell>
          <cell r="L20">
            <v>1048.479</v>
          </cell>
        </row>
        <row r="21">
          <cell r="H21">
            <v>6108.1629999999996</v>
          </cell>
          <cell r="I21">
            <v>6714.6149999999998</v>
          </cell>
          <cell r="J21">
            <v>6634.3140000000003</v>
          </cell>
          <cell r="K21">
            <v>7404.9290000000001</v>
          </cell>
          <cell r="L21">
            <v>9912.4940000000006</v>
          </cell>
        </row>
        <row r="22">
          <cell r="H22">
            <v>1252.6019999999999</v>
          </cell>
          <cell r="I22">
            <v>1317.326</v>
          </cell>
          <cell r="J22">
            <v>1550.66</v>
          </cell>
          <cell r="K22">
            <v>1586.915</v>
          </cell>
          <cell r="L22">
            <v>1757.8309999999999</v>
          </cell>
        </row>
        <row r="24">
          <cell r="H24">
            <v>67732.938000000009</v>
          </cell>
          <cell r="I24">
            <v>73950.642000000007</v>
          </cell>
          <cell r="J24">
            <v>68674.899999999994</v>
          </cell>
          <cell r="K24">
            <v>74979.831000000006</v>
          </cell>
          <cell r="L24">
            <v>78944.195000000007</v>
          </cell>
        </row>
        <row r="25">
          <cell r="H25">
            <v>10010.787</v>
          </cell>
          <cell r="I25">
            <v>10727.278</v>
          </cell>
          <cell r="J25">
            <v>9914.9459999999999</v>
          </cell>
          <cell r="K25">
            <v>8760.8870000000006</v>
          </cell>
          <cell r="L25">
            <v>9223.8719999999994</v>
          </cell>
        </row>
        <row r="26">
          <cell r="H26">
            <v>57722.151000000005</v>
          </cell>
          <cell r="I26">
            <v>63223.364000000001</v>
          </cell>
          <cell r="J26">
            <v>58759.953999999998</v>
          </cell>
          <cell r="K26">
            <v>66218.944000000003</v>
          </cell>
          <cell r="L26">
            <v>69720.323000000004</v>
          </cell>
        </row>
        <row r="27">
          <cell r="H27">
            <v>690.226</v>
          </cell>
          <cell r="I27">
            <v>745.40899999999999</v>
          </cell>
          <cell r="J27">
            <v>914.43499999999995</v>
          </cell>
          <cell r="K27">
            <v>1123.0329999999999</v>
          </cell>
          <cell r="L27">
            <v>1273.829</v>
          </cell>
        </row>
        <row r="28">
          <cell r="H28">
            <v>746.10599999999999</v>
          </cell>
          <cell r="I28">
            <v>723.625</v>
          </cell>
          <cell r="J28">
            <v>767.58299999999997</v>
          </cell>
          <cell r="K28">
            <v>847.65200000000004</v>
          </cell>
          <cell r="L28">
            <v>914.52700000000004</v>
          </cell>
        </row>
        <row r="29">
          <cell r="H29">
            <v>56285.819000000003</v>
          </cell>
          <cell r="I29">
            <v>61754.33</v>
          </cell>
          <cell r="J29">
            <v>57077.936000000002</v>
          </cell>
          <cell r="K29">
            <v>64248.258999999998</v>
          </cell>
          <cell r="L29">
            <v>67531.967000000004</v>
          </cell>
        </row>
        <row r="31">
          <cell r="H31">
            <v>3238.9920000000002</v>
          </cell>
          <cell r="I31">
            <v>2796.1280000000002</v>
          </cell>
          <cell r="J31">
            <v>4037.6460000000002</v>
          </cell>
          <cell r="K31">
            <v>4137.12</v>
          </cell>
          <cell r="L31">
            <v>4096.5430000000006</v>
          </cell>
        </row>
        <row r="33">
          <cell r="H33">
            <v>1415.2839999999999</v>
          </cell>
          <cell r="I33">
            <v>1511.0680000000002</v>
          </cell>
          <cell r="J33">
            <v>1463.2529999999999</v>
          </cell>
          <cell r="K33">
            <v>1328.8029999999999</v>
          </cell>
          <cell r="L33">
            <v>1250.1239999999998</v>
          </cell>
        </row>
        <row r="36">
          <cell r="H36">
            <v>1001.224</v>
          </cell>
          <cell r="I36">
            <v>1133.319</v>
          </cell>
          <cell r="J36">
            <v>1332.3230000000001</v>
          </cell>
          <cell r="K36">
            <v>2042.4339999999997</v>
          </cell>
          <cell r="L36">
            <v>2301.9749999999999</v>
          </cell>
        </row>
        <row r="38">
          <cell r="H38">
            <v>342.495</v>
          </cell>
          <cell r="I38">
            <v>248.13900000000001</v>
          </cell>
          <cell r="J38">
            <v>350.68299999999999</v>
          </cell>
          <cell r="K38">
            <v>475.55099999999999</v>
          </cell>
          <cell r="L38">
            <v>1233.0709999999999</v>
          </cell>
        </row>
        <row r="41">
          <cell r="H41">
            <v>9000.7639999999992</v>
          </cell>
          <cell r="I41">
            <v>9039.0849999999991</v>
          </cell>
          <cell r="J41">
            <v>10372.339</v>
          </cell>
          <cell r="K41">
            <v>10689.672999999999</v>
          </cell>
          <cell r="L41">
            <v>11506.334000000001</v>
          </cell>
        </row>
        <row r="43">
          <cell r="H43">
            <v>1989.3809999999999</v>
          </cell>
          <cell r="I43">
            <v>1873.4590000000001</v>
          </cell>
          <cell r="J43">
            <v>2227.826</v>
          </cell>
          <cell r="K43">
            <v>2649.98</v>
          </cell>
          <cell r="L43">
            <v>2462.8310000000001</v>
          </cell>
        </row>
        <row r="44">
          <cell r="H44">
            <v>5283.6859999999997</v>
          </cell>
          <cell r="I44">
            <v>5189.4570000000003</v>
          </cell>
          <cell r="J44">
            <v>6211.9449999999997</v>
          </cell>
          <cell r="K44">
            <v>6582.2420000000002</v>
          </cell>
          <cell r="L44">
            <v>8451.9110000000001</v>
          </cell>
        </row>
        <row r="45">
          <cell r="H45">
            <v>1727.6969999999999</v>
          </cell>
          <cell r="I45">
            <v>1976.1689999999999</v>
          </cell>
          <cell r="J45">
            <v>1932.5679999999998</v>
          </cell>
          <cell r="K45">
            <v>1457.451</v>
          </cell>
          <cell r="L45">
            <v>591.59199999999998</v>
          </cell>
        </row>
        <row r="47">
          <cell r="H47">
            <v>25885.488000000001</v>
          </cell>
          <cell r="I47">
            <v>22965.261000000002</v>
          </cell>
          <cell r="J47">
            <v>21759.981</v>
          </cell>
          <cell r="K47">
            <v>23858.819000000003</v>
          </cell>
          <cell r="L47">
            <v>25837.951000000001</v>
          </cell>
        </row>
        <row r="48">
          <cell r="H48">
            <v>852.35400000000004</v>
          </cell>
          <cell r="I48">
            <v>1049.172</v>
          </cell>
          <cell r="J48">
            <v>1378.7079999999999</v>
          </cell>
          <cell r="K48">
            <v>1392.172</v>
          </cell>
          <cell r="L48">
            <v>1663.144</v>
          </cell>
        </row>
        <row r="50">
          <cell r="H50">
            <v>6580.2569999999996</v>
          </cell>
          <cell r="I50">
            <v>4944.7260000000006</v>
          </cell>
          <cell r="J50">
            <v>5520.9549999999999</v>
          </cell>
          <cell r="K50">
            <v>7693.969000000001</v>
          </cell>
          <cell r="L50">
            <v>9287.9459999999999</v>
          </cell>
        </row>
        <row r="52">
          <cell r="H52">
            <v>242.244</v>
          </cell>
          <cell r="I52">
            <v>285.69900000000001</v>
          </cell>
          <cell r="J52">
            <v>277.11799999999999</v>
          </cell>
          <cell r="K52">
            <v>333.34500000000003</v>
          </cell>
          <cell r="L52">
            <v>484.54399999999998</v>
          </cell>
        </row>
        <row r="53">
          <cell r="H53">
            <v>338.20499999999998</v>
          </cell>
          <cell r="I53">
            <v>592.80499999999995</v>
          </cell>
          <cell r="J53">
            <v>669.06099999999992</v>
          </cell>
          <cell r="K53">
            <v>653.04999999999995</v>
          </cell>
          <cell r="L53">
            <v>771.32899999999995</v>
          </cell>
        </row>
        <row r="54">
          <cell r="H54">
            <v>5999.808</v>
          </cell>
          <cell r="I54">
            <v>4066.2220000000002</v>
          </cell>
          <cell r="J54">
            <v>4574.7759999999998</v>
          </cell>
          <cell r="K54">
            <v>6707.5740000000005</v>
          </cell>
          <cell r="L54">
            <v>8032.0730000000003</v>
          </cell>
        </row>
        <row r="56">
          <cell r="H56">
            <v>18452.877</v>
          </cell>
          <cell r="I56">
            <v>16971.363000000001</v>
          </cell>
          <cell r="J56">
            <v>14860.317999999999</v>
          </cell>
          <cell r="K56">
            <v>14772.678</v>
          </cell>
          <cell r="L56">
            <v>14886.861000000001</v>
          </cell>
        </row>
        <row r="58">
          <cell r="H58">
            <v>6439.1090000000004</v>
          </cell>
          <cell r="I58">
            <v>6297.402</v>
          </cell>
          <cell r="J58">
            <v>7172.5780000000004</v>
          </cell>
          <cell r="K58">
            <v>7226.5990000000002</v>
          </cell>
          <cell r="L58">
            <v>6213.8090000000002</v>
          </cell>
        </row>
        <row r="60">
          <cell r="H60">
            <v>706.58699999999999</v>
          </cell>
          <cell r="I60">
            <v>798.57600000000002</v>
          </cell>
          <cell r="J60">
            <v>913.46400000000006</v>
          </cell>
          <cell r="K60">
            <v>990.83899999999983</v>
          </cell>
          <cell r="L60">
            <v>1204.223</v>
          </cell>
        </row>
        <row r="61">
          <cell r="H61">
            <v>11307.181</v>
          </cell>
          <cell r="I61">
            <v>9875.3850000000002</v>
          </cell>
          <cell r="J61">
            <v>6774.2759999999998</v>
          </cell>
          <cell r="K61">
            <v>6555.24</v>
          </cell>
          <cell r="L61">
            <v>7468.8289999999997</v>
          </cell>
        </row>
        <row r="64">
          <cell r="H64">
            <v>636.72699999999998</v>
          </cell>
          <cell r="I64">
            <v>926.21300000000008</v>
          </cell>
          <cell r="J64">
            <v>1508.8720000000001</v>
          </cell>
          <cell r="K64">
            <v>1524.346</v>
          </cell>
          <cell r="L64">
            <v>2017.115</v>
          </cell>
        </row>
        <row r="67">
          <cell r="H67">
            <v>299.51</v>
          </cell>
          <cell r="I67">
            <v>277.50300000000004</v>
          </cell>
          <cell r="J67">
            <v>368.56900000000002</v>
          </cell>
          <cell r="K67">
            <v>364.815</v>
          </cell>
          <cell r="L67">
            <v>400.72500000000002</v>
          </cell>
        </row>
      </sheetData>
      <sheetData sheetId="1">
        <row r="7">
          <cell r="H7">
            <v>142277.48199999999</v>
          </cell>
          <cell r="I7">
            <v>148324.50399999999</v>
          </cell>
          <cell r="J7">
            <v>156727.04399999997</v>
          </cell>
          <cell r="K7">
            <v>166513.08499999996</v>
          </cell>
          <cell r="L7">
            <v>182242.63200000001</v>
          </cell>
        </row>
        <row r="9">
          <cell r="H9">
            <v>168.238</v>
          </cell>
          <cell r="I9">
            <v>147.54599999999999</v>
          </cell>
          <cell r="J9">
            <v>211.209</v>
          </cell>
          <cell r="K9">
            <v>252.23500000000001</v>
          </cell>
          <cell r="L9">
            <v>336.38499999999999</v>
          </cell>
        </row>
        <row r="12">
          <cell r="H12">
            <v>1039.606</v>
          </cell>
          <cell r="I12">
            <v>989.20499999999993</v>
          </cell>
          <cell r="J12">
            <v>1476.731</v>
          </cell>
          <cell r="K12">
            <v>1681.337</v>
          </cell>
          <cell r="L12">
            <v>1923.0050000000001</v>
          </cell>
        </row>
        <row r="15">
          <cell r="H15">
            <v>38610.152999999998</v>
          </cell>
          <cell r="I15">
            <v>41666.108</v>
          </cell>
          <cell r="J15">
            <v>40929.82</v>
          </cell>
          <cell r="K15">
            <v>40709.788999999997</v>
          </cell>
          <cell r="L15">
            <v>48878.050999999999</v>
          </cell>
        </row>
        <row r="16">
          <cell r="H16">
            <v>23042.423999999999</v>
          </cell>
          <cell r="I16">
            <v>24354.082999999999</v>
          </cell>
          <cell r="J16">
            <v>23810.716999999997</v>
          </cell>
          <cell r="K16">
            <v>23407.334999999999</v>
          </cell>
          <cell r="L16">
            <v>27626.542999999998</v>
          </cell>
        </row>
        <row r="17">
          <cell r="H17">
            <v>22568.609</v>
          </cell>
          <cell r="I17">
            <v>24003.904999999999</v>
          </cell>
          <cell r="J17">
            <v>23543.831999999999</v>
          </cell>
          <cell r="K17">
            <v>23160.914000000001</v>
          </cell>
          <cell r="L17">
            <v>27289.873</v>
          </cell>
        </row>
        <row r="18">
          <cell r="H18">
            <v>473.815</v>
          </cell>
          <cell r="I18">
            <v>350.178</v>
          </cell>
          <cell r="J18">
            <v>266.88499999999999</v>
          </cell>
          <cell r="K18">
            <v>246.42099999999999</v>
          </cell>
          <cell r="L18">
            <v>336.67</v>
          </cell>
        </row>
        <row r="19">
          <cell r="H19">
            <v>11283.945</v>
          </cell>
          <cell r="I19">
            <v>12990.334999999999</v>
          </cell>
          <cell r="J19">
            <v>12477.73</v>
          </cell>
          <cell r="K19">
            <v>12674.561999999998</v>
          </cell>
          <cell r="L19">
            <v>15997.072</v>
          </cell>
        </row>
        <row r="20">
          <cell r="H20">
            <v>6643.768</v>
          </cell>
          <cell r="I20">
            <v>7291.1959999999999</v>
          </cell>
          <cell r="J20">
            <v>8135.9570000000003</v>
          </cell>
          <cell r="K20">
            <v>8262.4249999999993</v>
          </cell>
          <cell r="L20">
            <v>9563.8780000000006</v>
          </cell>
        </row>
        <row r="21">
          <cell r="H21">
            <v>4640.1769999999997</v>
          </cell>
          <cell r="I21">
            <v>5699.1390000000001</v>
          </cell>
          <cell r="J21">
            <v>4341.7730000000001</v>
          </cell>
          <cell r="K21">
            <v>4412.1369999999997</v>
          </cell>
          <cell r="L21">
            <v>6433.1940000000004</v>
          </cell>
        </row>
        <row r="22">
          <cell r="H22">
            <v>4283.7839999999997</v>
          </cell>
          <cell r="I22">
            <v>4321.6899999999996</v>
          </cell>
          <cell r="J22">
            <v>4641.3729999999996</v>
          </cell>
          <cell r="K22">
            <v>4627.8919999999998</v>
          </cell>
          <cell r="L22">
            <v>5254.4359999999997</v>
          </cell>
        </row>
        <row r="24">
          <cell r="H24">
            <v>38566.095999999998</v>
          </cell>
          <cell r="I24">
            <v>40717.604000000007</v>
          </cell>
          <cell r="J24">
            <v>41733.780999999995</v>
          </cell>
          <cell r="K24">
            <v>43464.528999999995</v>
          </cell>
          <cell r="L24">
            <v>46474.562000000005</v>
          </cell>
        </row>
        <row r="25">
          <cell r="H25">
            <v>7292.46</v>
          </cell>
          <cell r="I25">
            <v>7456.1090000000004</v>
          </cell>
          <cell r="J25">
            <v>7383.8729999999996</v>
          </cell>
          <cell r="K25">
            <v>7342.2420000000002</v>
          </cell>
          <cell r="L25">
            <v>7722.3980000000001</v>
          </cell>
        </row>
        <row r="26">
          <cell r="H26">
            <v>31273.635999999999</v>
          </cell>
          <cell r="I26">
            <v>33261.495000000003</v>
          </cell>
          <cell r="J26">
            <v>34349.907999999996</v>
          </cell>
          <cell r="K26">
            <v>36122.286999999997</v>
          </cell>
          <cell r="L26">
            <v>38752.164000000004</v>
          </cell>
        </row>
        <row r="27">
          <cell r="H27">
            <v>58.914000000000001</v>
          </cell>
          <cell r="I27">
            <v>73.381</v>
          </cell>
          <cell r="J27">
            <v>73.358000000000004</v>
          </cell>
          <cell r="K27">
            <v>68.281000000000006</v>
          </cell>
          <cell r="L27">
            <v>101.53699999999999</v>
          </cell>
        </row>
        <row r="28">
          <cell r="H28">
            <v>6505.64</v>
          </cell>
          <cell r="I28">
            <v>6864.0439999999999</v>
          </cell>
          <cell r="J28">
            <v>7835.8909999999996</v>
          </cell>
          <cell r="K28">
            <v>7424.9340000000002</v>
          </cell>
          <cell r="L28">
            <v>6868.4449999999997</v>
          </cell>
        </row>
        <row r="29">
          <cell r="H29">
            <v>24709.081999999999</v>
          </cell>
          <cell r="I29">
            <v>26324.07</v>
          </cell>
          <cell r="J29">
            <v>26440.659</v>
          </cell>
          <cell r="K29">
            <v>28629.072</v>
          </cell>
          <cell r="L29">
            <v>31782.182000000001</v>
          </cell>
        </row>
        <row r="31">
          <cell r="H31">
            <v>8099.5920000000006</v>
          </cell>
          <cell r="I31">
            <v>8674.773000000001</v>
          </cell>
          <cell r="J31">
            <v>10548.64</v>
          </cell>
          <cell r="K31">
            <v>12220.789000000001</v>
          </cell>
          <cell r="L31">
            <v>16794.169000000002</v>
          </cell>
        </row>
        <row r="33">
          <cell r="H33">
            <v>8711.7489999999998</v>
          </cell>
          <cell r="I33">
            <v>9046.7609999999986</v>
          </cell>
          <cell r="J33">
            <v>9222.2729999999992</v>
          </cell>
          <cell r="K33">
            <v>9270.6059999999998</v>
          </cell>
          <cell r="L33">
            <v>9808.9660000000003</v>
          </cell>
        </row>
        <row r="36">
          <cell r="H36">
            <v>1433.347</v>
          </cell>
          <cell r="I36">
            <v>1356.075</v>
          </cell>
          <cell r="J36">
            <v>1681.319</v>
          </cell>
          <cell r="K36">
            <v>2182.1689999999999</v>
          </cell>
          <cell r="L36">
            <v>2370.3110000000001</v>
          </cell>
        </row>
        <row r="38">
          <cell r="H38">
            <v>4395.0360000000001</v>
          </cell>
          <cell r="I38">
            <v>4659.2070000000003</v>
          </cell>
          <cell r="J38">
            <v>5033.1729999999998</v>
          </cell>
          <cell r="K38">
            <v>5591.8280000000004</v>
          </cell>
          <cell r="L38">
            <v>7848.665</v>
          </cell>
        </row>
        <row r="41">
          <cell r="H41">
            <v>10064.757000000001</v>
          </cell>
          <cell r="I41">
            <v>10275.692000000001</v>
          </cell>
          <cell r="J41">
            <v>12756.705</v>
          </cell>
          <cell r="K41">
            <v>13451.176000000001</v>
          </cell>
          <cell r="L41">
            <v>13052.842000000001</v>
          </cell>
        </row>
        <row r="43">
          <cell r="H43">
            <v>3869.7629999999999</v>
          </cell>
          <cell r="I43">
            <v>4171.2330000000002</v>
          </cell>
          <cell r="J43">
            <v>5043.6530000000002</v>
          </cell>
          <cell r="K43">
            <v>5315.7790000000005</v>
          </cell>
          <cell r="L43">
            <v>4747.0779999999995</v>
          </cell>
        </row>
        <row r="44">
          <cell r="H44">
            <v>5794.1890000000003</v>
          </cell>
          <cell r="I44">
            <v>5689.36</v>
          </cell>
          <cell r="J44">
            <v>7157.9650000000001</v>
          </cell>
          <cell r="K44">
            <v>7552.0999999999995</v>
          </cell>
          <cell r="L44">
            <v>7102.630000000001</v>
          </cell>
        </row>
        <row r="45">
          <cell r="H45">
            <v>400.80500000000001</v>
          </cell>
          <cell r="I45">
            <v>415.09899999999993</v>
          </cell>
          <cell r="J45">
            <v>555.08699999999999</v>
          </cell>
          <cell r="K45">
            <v>583.29700000000003</v>
          </cell>
          <cell r="L45">
            <v>1203.134</v>
          </cell>
        </row>
        <row r="47">
          <cell r="H47">
            <v>27898.273000000001</v>
          </cell>
          <cell r="I47">
            <v>26984.582999999999</v>
          </cell>
          <cell r="J47">
            <v>28979.040999999997</v>
          </cell>
          <cell r="K47">
            <v>33462.168999999994</v>
          </cell>
          <cell r="L47">
            <v>29502.578000000001</v>
          </cell>
        </row>
        <row r="48">
          <cell r="H48">
            <v>542.53399999999999</v>
          </cell>
          <cell r="I48">
            <v>817.327</v>
          </cell>
          <cell r="J48">
            <v>1059.9000000000001</v>
          </cell>
          <cell r="K48">
            <v>843.61500000000001</v>
          </cell>
          <cell r="L48">
            <v>860.15</v>
          </cell>
        </row>
        <row r="50">
          <cell r="H50">
            <v>7913.7460000000001</v>
          </cell>
          <cell r="I50">
            <v>5222.8860000000004</v>
          </cell>
          <cell r="J50">
            <v>5796.2649999999994</v>
          </cell>
          <cell r="K50">
            <v>6539.0450000000001</v>
          </cell>
          <cell r="L50">
            <v>7862.5789999999997</v>
          </cell>
        </row>
        <row r="52">
          <cell r="H52">
            <v>248.852</v>
          </cell>
          <cell r="I52">
            <v>410.38</v>
          </cell>
          <cell r="J52">
            <v>511.86500000000001</v>
          </cell>
          <cell r="K52">
            <v>593.86400000000003</v>
          </cell>
          <cell r="L52">
            <v>663.52099999999996</v>
          </cell>
        </row>
        <row r="53">
          <cell r="H53">
            <v>243.733</v>
          </cell>
          <cell r="I53">
            <v>397.83499999999998</v>
          </cell>
          <cell r="J53">
            <v>392.41399999999999</v>
          </cell>
          <cell r="K53">
            <v>406.11700000000002</v>
          </cell>
          <cell r="L53">
            <v>770.44399999999996</v>
          </cell>
        </row>
        <row r="54">
          <cell r="H54">
            <v>7421.1610000000001</v>
          </cell>
          <cell r="I54">
            <v>4414.6710000000003</v>
          </cell>
          <cell r="J54">
            <v>4891.9859999999999</v>
          </cell>
          <cell r="K54">
            <v>5539.0640000000003</v>
          </cell>
          <cell r="L54">
            <v>6428.6139999999996</v>
          </cell>
        </row>
        <row r="56">
          <cell r="H56">
            <v>19441.993000000002</v>
          </cell>
          <cell r="I56">
            <v>20944.37</v>
          </cell>
          <cell r="J56">
            <v>22122.876</v>
          </cell>
          <cell r="K56">
            <v>26079.508999999998</v>
          </cell>
          <cell r="L56">
            <v>20779.849000000002</v>
          </cell>
        </row>
        <row r="58">
          <cell r="H58">
            <v>7175.95</v>
          </cell>
          <cell r="I58">
            <v>8103.6080000000002</v>
          </cell>
          <cell r="J58">
            <v>10550.290999999999</v>
          </cell>
          <cell r="K58">
            <v>14183.075999999999</v>
          </cell>
          <cell r="L58">
            <v>8878.018</v>
          </cell>
        </row>
        <row r="60">
          <cell r="H60">
            <v>1587.6289999999999</v>
          </cell>
          <cell r="I60">
            <v>2180.1909999999998</v>
          </cell>
          <cell r="J60">
            <v>2681.6970000000001</v>
          </cell>
          <cell r="K60">
            <v>2746.4450000000002</v>
          </cell>
          <cell r="L60">
            <v>2249.9349999999999</v>
          </cell>
        </row>
        <row r="61">
          <cell r="H61">
            <v>10678.414000000001</v>
          </cell>
          <cell r="I61">
            <v>10660.571</v>
          </cell>
          <cell r="J61">
            <v>8890.8880000000008</v>
          </cell>
          <cell r="K61">
            <v>9149.9879999999994</v>
          </cell>
          <cell r="L61">
            <v>9651.8960000000006</v>
          </cell>
        </row>
        <row r="64">
          <cell r="H64">
            <v>2772.7160000000003</v>
          </cell>
          <cell r="I64">
            <v>3180.8399999999997</v>
          </cell>
          <cell r="J64">
            <v>3182.9169999999999</v>
          </cell>
          <cell r="K64">
            <v>3196.4490000000001</v>
          </cell>
          <cell r="L64">
            <v>3454.1109999999999</v>
          </cell>
        </row>
        <row r="67">
          <cell r="H67">
            <v>517.91899999999998</v>
          </cell>
          <cell r="I67">
            <v>626.11</v>
          </cell>
          <cell r="J67">
            <v>971.43499999999995</v>
          </cell>
          <cell r="K67">
            <v>1030.009</v>
          </cell>
          <cell r="L67">
            <v>1798.9870000000001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C0FB-217A-4E2D-BF55-F567F8C27AD3}">
  <dimension ref="A1"/>
  <sheetViews>
    <sheetView tabSelected="1" view="pageBreakPreview" topLeftCell="A7" zoomScale="90" zoomScaleNormal="100" zoomScaleSheetLayoutView="90" workbookViewId="0">
      <selection activeCell="A11" sqref="A11"/>
    </sheetView>
  </sheetViews>
  <sheetFormatPr defaultRowHeight="14.4"/>
  <cols>
    <col min="11" max="11" width="14.44140625" customWidth="1"/>
  </cols>
  <sheetData/>
  <sheetProtection algorithmName="SHA-512" hashValue="NxKL1pg/MB9Z40waou4I1J4cDcV0Dv4jz7DtSbem9VqBrsg7ewjFd/uj+TFwE6p0+gPpaUJwB+rwAgFLYZvtFA==" saltValue="wTKPTO5ilCCJaafVB5W0oA==" spinCount="100000" sheet="1" objects="1" scenarios="1"/>
  <pageMargins left="0.7" right="0.7" top="0.75" bottom="0.75" header="0.3" footer="0.3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88"/>
  <sheetViews>
    <sheetView showGridLines="0" view="pageBreakPreview" zoomScale="70" zoomScaleNormal="90" zoomScaleSheetLayoutView="70" workbookViewId="0">
      <pane xSplit="6" ySplit="8" topLeftCell="G9" activePane="bottomRight" state="frozen"/>
      <selection pane="topRight" activeCell="G1" sqref="G1"/>
      <selection pane="bottomLeft" activeCell="A7" sqref="A7"/>
      <selection pane="bottomRight" activeCell="A2" sqref="A2:C3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8" width="15.6640625" style="136" customWidth="1"/>
    <col min="9" max="9" width="15.5546875" style="136" customWidth="1"/>
    <col min="10" max="10" width="17.5546875" style="136" bestFit="1" customWidth="1"/>
    <col min="11" max="11" width="16.6640625" style="136" customWidth="1"/>
    <col min="12" max="12" width="15.5546875" style="136" customWidth="1"/>
    <col min="13" max="16384" width="9.109375" style="7"/>
  </cols>
  <sheetData>
    <row r="2" spans="1:12" ht="15" customHeight="1">
      <c r="A2" s="460" t="s">
        <v>244</v>
      </c>
      <c r="B2" s="460"/>
      <c r="C2" s="460"/>
      <c r="D2" s="182" t="s">
        <v>157</v>
      </c>
      <c r="G2" s="137"/>
      <c r="H2" s="137"/>
      <c r="I2" s="137"/>
      <c r="J2" s="137"/>
      <c r="K2" s="137"/>
      <c r="L2" s="137"/>
    </row>
    <row r="3" spans="1:12" ht="15" customHeight="1">
      <c r="A3" s="460"/>
      <c r="B3" s="460"/>
      <c r="C3" s="460"/>
      <c r="D3" s="183" t="s">
        <v>204</v>
      </c>
      <c r="G3" s="54"/>
      <c r="H3" s="54"/>
      <c r="J3" s="461"/>
      <c r="K3" s="461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461"/>
      <c r="K4" s="461"/>
      <c r="L4" s="54"/>
    </row>
    <row r="5" spans="1:12" s="284" customFormat="1" ht="24.75" customHeight="1">
      <c r="A5" s="464"/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181"/>
      <c r="L6" s="181"/>
    </row>
    <row r="7" spans="1:12" s="60" customFormat="1" ht="24.75" customHeight="1" thickBot="1">
      <c r="A7" s="300"/>
      <c r="B7" s="300" t="s">
        <v>186</v>
      </c>
      <c r="C7" s="300"/>
      <c r="D7" s="300"/>
      <c r="E7" s="300"/>
      <c r="F7" s="236"/>
      <c r="G7" s="301">
        <f>'Table 8'!G7/'Table 8'!G$7*100</f>
        <v>100</v>
      </c>
      <c r="H7" s="301">
        <f>'Table 8'!H7/'Table 8'!H$7*100</f>
        <v>100</v>
      </c>
      <c r="I7" s="301">
        <f>'Table 8'!I7/'Table 8'!I$7*100</f>
        <v>100</v>
      </c>
      <c r="J7" s="301">
        <f>'Table 8'!J7/'Table 8'!J$7*100</f>
        <v>100</v>
      </c>
      <c r="K7" s="302">
        <f>'Table 8'!K7/'Table 8'!K$7*100</f>
        <v>100</v>
      </c>
      <c r="L7" s="302">
        <f>'Table 8'!L7/'Table 8'!L$7*100</f>
        <v>100</v>
      </c>
    </row>
    <row r="8" spans="1:12" s="60" customFormat="1" ht="12.75" customHeight="1">
      <c r="A8" s="43"/>
      <c r="B8" s="43"/>
      <c r="C8" s="43"/>
      <c r="D8" s="43"/>
      <c r="E8" s="43"/>
      <c r="F8" s="43"/>
      <c r="G8" s="194"/>
      <c r="H8" s="194"/>
      <c r="I8" s="194"/>
      <c r="J8" s="194"/>
      <c r="K8" s="195"/>
      <c r="L8" s="195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2">
        <f>'Table 8'!G9/'Table 8'!G$7*100</f>
        <v>67.284349096044195</v>
      </c>
      <c r="H9" s="22">
        <f>'Table 8'!H9/'Table 8'!H$7*100</f>
        <v>55.714079667872632</v>
      </c>
      <c r="I9" s="22">
        <f>'Table 8'!I9/'Table 8'!I$7*100</f>
        <v>52.538184229057471</v>
      </c>
      <c r="J9" s="22">
        <f>'Table 8'!J9/'Table 8'!J$7*100</f>
        <v>49.321225998651329</v>
      </c>
      <c r="K9" s="22">
        <f>'Table 8'!K9/'Table 8'!K$7*100</f>
        <v>57.96938426858533</v>
      </c>
      <c r="L9" s="22">
        <f>'Table 8'!L9/'Table 8'!L$7*100</f>
        <v>58.556278708659818</v>
      </c>
    </row>
    <row r="10" spans="1:12" ht="15" customHeight="1">
      <c r="A10" s="143"/>
      <c r="B10" s="155"/>
      <c r="C10" s="2" t="str">
        <f>'Table 6'!C10</f>
        <v>Singapore</v>
      </c>
      <c r="D10" s="2"/>
      <c r="E10" s="2"/>
      <c r="G10" s="3">
        <f>'Table 8'!G10/'Table 8'!G$7*100</f>
        <v>21.305052817969045</v>
      </c>
      <c r="H10" s="3">
        <f>'Table 8'!H10/'Table 8'!H$7*100</f>
        <v>16.702998586384592</v>
      </c>
      <c r="I10" s="3">
        <f>'Table 8'!I10/'Table 8'!I$7*100</f>
        <v>15.456103219637704</v>
      </c>
      <c r="J10" s="3">
        <f>'Table 8'!J10/'Table 8'!J$7*100</f>
        <v>16.876346831219887</v>
      </c>
      <c r="K10" s="178">
        <f>'Table 8'!K10/'Table 8'!K$7*100</f>
        <v>21.366481294052974</v>
      </c>
      <c r="L10" s="178">
        <f>'Table 8'!L10/'Table 8'!L$7*100</f>
        <v>21.40111106896012</v>
      </c>
    </row>
    <row r="11" spans="1:12" ht="15" customHeight="1">
      <c r="A11" s="143"/>
      <c r="B11" s="155"/>
      <c r="C11" s="2" t="str">
        <f>'Table 6'!C11</f>
        <v>China</v>
      </c>
      <c r="D11" s="2"/>
      <c r="E11" s="2"/>
      <c r="G11" s="3">
        <f>'Table 8'!G11/'Table 8'!G$7*100</f>
        <v>12.717056124455976</v>
      </c>
      <c r="H11" s="3">
        <f>'Table 8'!H11/'Table 8'!H$7*100</f>
        <v>9.1787398071086894</v>
      </c>
      <c r="I11" s="3">
        <f>'Table 8'!I11/'Table 8'!I$7*100</f>
        <v>9.1090754666365701</v>
      </c>
      <c r="J11" s="3">
        <f>'Table 8'!J11/'Table 8'!J$7*100</f>
        <v>5.4779495251441022</v>
      </c>
      <c r="K11" s="178">
        <f>'Table 8'!K11/'Table 8'!K$7*100</f>
        <v>4.8758581572857587</v>
      </c>
      <c r="L11" s="178">
        <f>'Table 8'!L11/'Table 8'!L$7*100</f>
        <v>6.0613732596989447</v>
      </c>
    </row>
    <row r="12" spans="1:12" ht="15" customHeight="1">
      <c r="B12" s="2"/>
      <c r="C12" s="2" t="str">
        <f>'Table 6'!C12</f>
        <v>Indonesia</v>
      </c>
      <c r="D12" s="2"/>
      <c r="E12" s="2"/>
      <c r="G12" s="3">
        <f>'Table 8'!G12/'Table 8'!G$7*100</f>
        <v>4.2192369495861231</v>
      </c>
      <c r="H12" s="3">
        <f>'Table 8'!H12/'Table 8'!H$7*100</f>
        <v>2.91146813423611</v>
      </c>
      <c r="I12" s="3">
        <f>'Table 8'!I12/'Table 8'!I$7*100</f>
        <v>2.8326072606470616</v>
      </c>
      <c r="J12" s="3">
        <f>'Table 8'!J12/'Table 8'!J$7*100</f>
        <v>1.6805673004717061</v>
      </c>
      <c r="K12" s="178">
        <f>'Table 8'!K12/'Table 8'!K$7*100</f>
        <v>3.0465877723170607</v>
      </c>
      <c r="L12" s="178">
        <f>'Table 8'!L12/'Table 8'!L$7*100</f>
        <v>3.0595416351411675</v>
      </c>
    </row>
    <row r="13" spans="1:12" ht="15" customHeight="1">
      <c r="B13" s="2"/>
      <c r="C13" s="2" t="str">
        <f>'Table 6'!C13</f>
        <v>Hong Kong</v>
      </c>
      <c r="D13" s="2"/>
      <c r="E13" s="2"/>
      <c r="G13" s="3">
        <f>'Table 8'!G13/'Table 8'!G$7*100</f>
        <v>3.1417473550263635</v>
      </c>
      <c r="H13" s="3">
        <f>'Table 8'!H13/'Table 8'!H$7*100</f>
        <v>4.473793372055046</v>
      </c>
      <c r="I13" s="3">
        <f>'Table 8'!I13/'Table 8'!I$7*100</f>
        <v>4.0499980366333252</v>
      </c>
      <c r="J13" s="3">
        <f>'Table 8'!J13/'Table 8'!J$7*100</f>
        <v>5.9476582712919113</v>
      </c>
      <c r="K13" s="178">
        <f>'Table 8'!K13/'Table 8'!K$7*100</f>
        <v>4.9892186188058369</v>
      </c>
      <c r="L13" s="178">
        <f>'Table 8'!L13/'Table 8'!L$7*100</f>
        <v>5.2542055013199453</v>
      </c>
    </row>
    <row r="14" spans="1:12" ht="15" customHeight="1">
      <c r="B14" s="2"/>
      <c r="C14" s="2" t="str">
        <f>'Table 6'!C14</f>
        <v>India</v>
      </c>
      <c r="D14" s="2"/>
      <c r="E14" s="2"/>
      <c r="G14" s="3">
        <f>'Table 8'!G14/'Table 8'!G$7*100</f>
        <v>4.526996142280983</v>
      </c>
      <c r="H14" s="3">
        <f>'Table 8'!H14/'Table 8'!H$7*100</f>
        <v>3.5447287599604791</v>
      </c>
      <c r="I14" s="3">
        <f>'Table 8'!I14/'Table 8'!I$7*100</f>
        <v>2.8326534498564349</v>
      </c>
      <c r="J14" s="3">
        <f>'Table 8'!J14/'Table 8'!J$7*100</f>
        <v>2.191781425878093</v>
      </c>
      <c r="K14" s="178">
        <f>'Table 8'!K14/'Table 8'!K$7*100</f>
        <v>1.5043384047606498</v>
      </c>
      <c r="L14" s="178">
        <f>'Table 8'!L14/'Table 8'!L$7*100</f>
        <v>1.3303408349484898</v>
      </c>
    </row>
    <row r="15" spans="1:12" ht="15" customHeight="1">
      <c r="B15" s="2"/>
      <c r="C15" s="2" t="str">
        <f>'Table 6'!C15</f>
        <v>Japan</v>
      </c>
      <c r="D15" s="145"/>
      <c r="E15" s="145"/>
      <c r="F15" s="143"/>
      <c r="G15" s="3">
        <f>'Table 8'!G15/'Table 8'!G$7*100</f>
        <v>1.6430538489573721</v>
      </c>
      <c r="H15" s="3">
        <f>'Table 8'!H15/'Table 8'!H$7*100</f>
        <v>2.2077354757737129</v>
      </c>
      <c r="I15" s="3">
        <f>'Table 8'!I15/'Table 8'!I$7*100</f>
        <v>1.922060510258311</v>
      </c>
      <c r="J15" s="3">
        <f>'Table 8'!J15/'Table 8'!J$7*100</f>
        <v>1.6297485996888263</v>
      </c>
      <c r="K15" s="178">
        <f>'Table 8'!K15/'Table 8'!K$7*100</f>
        <v>4.158063117834204</v>
      </c>
      <c r="L15" s="178">
        <f>'Table 8'!L15/'Table 8'!L$7*100</f>
        <v>4.0098344785184015</v>
      </c>
    </row>
    <row r="16" spans="1:12" ht="15" customHeight="1">
      <c r="B16" s="2"/>
      <c r="C16" s="2" t="str">
        <f>'Table 6'!C16</f>
        <v>Thailand</v>
      </c>
      <c r="D16" s="2"/>
      <c r="E16" s="2"/>
      <c r="G16" s="3">
        <f>'Table 8'!G16/'Table 8'!G$7*100</f>
        <v>4.5988292604854824</v>
      </c>
      <c r="H16" s="3">
        <f>'Table 8'!H16/'Table 8'!H$7*100</f>
        <v>5.3584963779775849</v>
      </c>
      <c r="I16" s="3">
        <f>'Table 8'!I16/'Table 8'!I$7*100</f>
        <v>4.8146877210007295</v>
      </c>
      <c r="J16" s="3">
        <f>'Table 8'!J16/'Table 8'!J$7*100</f>
        <v>3.1834565268815886</v>
      </c>
      <c r="K16" s="178">
        <f>'Table 8'!K16/'Table 8'!K$7*100</f>
        <v>3.7061607756240615</v>
      </c>
      <c r="L16" s="178">
        <f>'Table 8'!L16/'Table 8'!L$7*100</f>
        <v>3.7301154417077971</v>
      </c>
    </row>
    <row r="17" spans="2:12" ht="15" customHeight="1">
      <c r="B17" s="2"/>
      <c r="C17" s="2" t="str">
        <f>'Table 6'!C17</f>
        <v>Republic of Korea</v>
      </c>
      <c r="D17" s="2"/>
      <c r="E17" s="2"/>
      <c r="G17" s="3">
        <f>'Table 8'!G17/'Table 8'!G$7*100</f>
        <v>2.4238192738007318</v>
      </c>
      <c r="H17" s="3">
        <f>'Table 8'!H17/'Table 8'!H$7*100</f>
        <v>2.5910994517017381</v>
      </c>
      <c r="I17" s="3">
        <f>'Table 8'!I17/'Table 8'!I$7*100</f>
        <v>2.9797446134859635</v>
      </c>
      <c r="J17" s="3">
        <f>'Table 8'!J17/'Table 8'!J$7*100</f>
        <v>3.2227128609885933</v>
      </c>
      <c r="K17" s="178">
        <f>'Table 8'!K17/'Table 8'!K$7*100</f>
        <v>3.5224961645472619</v>
      </c>
      <c r="L17" s="178">
        <f>'Table 8'!L17/'Table 8'!L$7*100</f>
        <v>2.6535608332154448</v>
      </c>
    </row>
    <row r="18" spans="2:12" ht="15" customHeight="1">
      <c r="B18" s="2"/>
      <c r="C18" s="2" t="str">
        <f>'Table 6'!C18</f>
        <v>Brunei Darussalam</v>
      </c>
      <c r="D18" s="145"/>
      <c r="E18" s="145"/>
      <c r="F18" s="143"/>
      <c r="G18" s="3">
        <f>'Table 8'!G18/'Table 8'!G$7*100</f>
        <v>0.93857553027609075</v>
      </c>
      <c r="H18" s="3">
        <f>'Table 8'!H18/'Table 8'!H$7*100</f>
        <v>0.1612769143259086</v>
      </c>
      <c r="I18" s="3">
        <f>'Table 8'!I18/'Table 8'!I$7*100</f>
        <v>0.18016393864522079</v>
      </c>
      <c r="J18" s="3">
        <f>'Table 8'!J18/'Table 8'!J$7*100</f>
        <v>0.16465124782300672</v>
      </c>
      <c r="K18" s="178">
        <f>'Table 8'!K18/'Table 8'!K$7*100</f>
        <v>0.17526994210712227</v>
      </c>
      <c r="L18" s="178">
        <f>'Table 8'!L18/'Table 8'!L$7*100</f>
        <v>0.17063489057696085</v>
      </c>
    </row>
    <row r="19" spans="2:12" ht="15" customHeight="1">
      <c r="B19" s="2"/>
      <c r="C19" s="2" t="str">
        <f>'Table 6'!C19</f>
        <v>Taiwan</v>
      </c>
      <c r="D19" s="2"/>
      <c r="E19" s="2"/>
      <c r="G19" s="3">
        <f>'Table 8'!G19/'Table 8'!G$7*100</f>
        <v>1.7528651384683891</v>
      </c>
      <c r="H19" s="3">
        <f>'Table 8'!H19/'Table 8'!H$7*100</f>
        <v>1.3948204429682254</v>
      </c>
      <c r="I19" s="3">
        <f>'Table 8'!I19/'Table 8'!I$7*100</f>
        <v>1.4267287300447324</v>
      </c>
      <c r="J19" s="3">
        <f>'Table 8'!J19/'Table 8'!J$7*100</f>
        <v>1.5167487354381657</v>
      </c>
      <c r="K19" s="178">
        <f>'Table 8'!K19/'Table 8'!K$7*100</f>
        <v>2.7053560490400321</v>
      </c>
      <c r="L19" s="178">
        <f>'Table 8'!L19/'Table 8'!L$7*100</f>
        <v>2.8480411959240319</v>
      </c>
    </row>
    <row r="20" spans="2:12" ht="15" customHeight="1">
      <c r="B20" s="2"/>
      <c r="C20" s="2" t="str">
        <f>'Table 6'!C20</f>
        <v>Philippines</v>
      </c>
      <c r="D20" s="145"/>
      <c r="E20" s="145"/>
      <c r="F20" s="143"/>
      <c r="G20" s="3">
        <f>'Table 8'!G20/'Table 8'!G$7*100</f>
        <v>1.4385337458391019</v>
      </c>
      <c r="H20" s="3">
        <f>'Table 8'!H20/'Table 8'!H$7*100</f>
        <v>0.72281664849267857</v>
      </c>
      <c r="I20" s="3">
        <f>'Table 8'!I20/'Table 8'!I$7*100</f>
        <v>0.69737248974332822</v>
      </c>
      <c r="J20" s="3">
        <f>'Table 8'!J20/'Table 8'!J$7*100</f>
        <v>0.53119049615343894</v>
      </c>
      <c r="K20" s="178">
        <f>'Table 8'!K20/'Table 8'!K$7*100</f>
        <v>1.096298322992783</v>
      </c>
      <c r="L20" s="178">
        <f>'Table 8'!L20/'Table 8'!L$7*100</f>
        <v>1.1739452604921097</v>
      </c>
    </row>
    <row r="21" spans="2:12" ht="15" customHeight="1">
      <c r="B21" s="2"/>
      <c r="C21" s="2" t="str">
        <f>'Table 6'!C21</f>
        <v>Viet Nam</v>
      </c>
      <c r="D21" s="2"/>
      <c r="E21" s="2"/>
      <c r="G21" s="3">
        <f>'Table 8'!G21/'Table 8'!G$7*100</f>
        <v>3.2267154858203653</v>
      </c>
      <c r="H21" s="3">
        <f>'Table 8'!H21/'Table 8'!H$7*100</f>
        <v>2.619121702712099</v>
      </c>
      <c r="I21" s="3">
        <f>'Table 8'!I21/'Table 8'!I$7*100</f>
        <v>3.1223443644181339</v>
      </c>
      <c r="J21" s="3">
        <f>'Table 8'!J21/'Table 8'!J$7*100</f>
        <v>3.2403515073700326</v>
      </c>
      <c r="K21" s="178">
        <f>'Table 8'!K21/'Table 8'!K$7*100</f>
        <v>1.8874848888844775</v>
      </c>
      <c r="L21" s="178">
        <f>'Table 8'!L21/'Table 8'!L$7*100</f>
        <v>2.0737538272581899</v>
      </c>
    </row>
    <row r="22" spans="2:12" ht="15" customHeight="1">
      <c r="B22" s="2"/>
      <c r="C22" s="2" t="str">
        <f>'Table 6'!C22</f>
        <v>United Arab Emirates</v>
      </c>
      <c r="D22" s="2"/>
      <c r="E22" s="2"/>
      <c r="G22" s="3">
        <f>'Table 8'!G22/'Table 8'!G$7*100</f>
        <v>0.96426078317055608</v>
      </c>
      <c r="H22" s="3">
        <f>'Table 8'!H22/'Table 8'!H$7*100</f>
        <v>0.92510465918610707</v>
      </c>
      <c r="I22" s="3">
        <f>'Table 8'!I22/'Table 8'!I$7*100</f>
        <v>0.94210438922655293</v>
      </c>
      <c r="J22" s="3">
        <f>'Table 8'!J22/'Table 8'!J$7*100</f>
        <v>1.2314356390688852</v>
      </c>
      <c r="K22" s="178">
        <f>'Table 8'!K22/'Table 8'!K$7*100</f>
        <v>1.8697749452059649</v>
      </c>
      <c r="L22" s="178">
        <f>'Table 8'!L22/'Table 8'!L$7*100</f>
        <v>1.6313064840480527</v>
      </c>
    </row>
    <row r="23" spans="2:12" ht="15" customHeight="1">
      <c r="B23" s="2"/>
      <c r="C23" s="2" t="str">
        <f>'Table 6'!C23</f>
        <v>Saudi Arabia</v>
      </c>
      <c r="D23" s="145"/>
      <c r="E23" s="145"/>
      <c r="F23" s="143"/>
      <c r="G23" s="3">
        <f>'Table 8'!G23/'Table 8'!G$7*100</f>
        <v>2.5473056205606239</v>
      </c>
      <c r="H23" s="3">
        <f>'Table 8'!H23/'Table 8'!H$7*100</f>
        <v>1.0696333062911394</v>
      </c>
      <c r="I23" s="3">
        <f>'Table 8'!I23/'Table 8'!I$7*100</f>
        <v>0.54126532255460202</v>
      </c>
      <c r="J23" s="3">
        <f>'Table 8'!J23/'Table 8'!J$7*100</f>
        <v>1.1903370819673751</v>
      </c>
      <c r="K23" s="178">
        <f>'Table 8'!K23/'Table 8'!K$7*100</f>
        <v>1.8497823177514898</v>
      </c>
      <c r="L23" s="178">
        <f>'Table 8'!L23/'Table 8'!L$7*100</f>
        <v>1.880615128398841</v>
      </c>
    </row>
    <row r="24" spans="2:12" ht="15" customHeight="1">
      <c r="B24" s="2"/>
      <c r="C24" s="2" t="str">
        <f>'Table 6'!C24</f>
        <v>Bangladesh</v>
      </c>
      <c r="D24" s="145"/>
      <c r="E24" s="145"/>
      <c r="F24" s="143"/>
      <c r="G24" s="3">
        <f>'Table 8'!G24/'Table 8'!G$7*100</f>
        <v>0.34194876849220862</v>
      </c>
      <c r="H24" s="3">
        <f>'Table 8'!H24/'Table 8'!H$7*100</f>
        <v>0.40235162542079683</v>
      </c>
      <c r="I24" s="3">
        <f>'Table 8'!I24/'Table 8'!I$7*100</f>
        <v>0.23860174568148454</v>
      </c>
      <c r="J24" s="3">
        <f>'Table 8'!J24/'Table 8'!J$7*100</f>
        <v>0.18775844573695097</v>
      </c>
      <c r="K24" s="178">
        <f>'Table 8'!K24/'Table 8'!K$7*100</f>
        <v>0.20358651927222002</v>
      </c>
      <c r="L24" s="178">
        <f>'Table 8'!L24/'Table 8'!L$7*100</f>
        <v>0.20217283069338413</v>
      </c>
    </row>
    <row r="25" spans="2:12" ht="15" customHeight="1">
      <c r="B25" s="2"/>
      <c r="C25" s="2" t="str">
        <f>'Table 6'!C25</f>
        <v>Pakistan</v>
      </c>
      <c r="D25" s="2"/>
      <c r="E25" s="2"/>
      <c r="G25" s="3">
        <f>'Table 8'!G25/'Table 8'!G$7*100</f>
        <v>0.14823894584077646</v>
      </c>
      <c r="H25" s="3">
        <f>'Table 8'!H25/'Table 8'!H$7*100</f>
        <v>0.16348989215419008</v>
      </c>
      <c r="I25" s="3">
        <f>'Table 8'!I25/'Table 8'!I$7*100</f>
        <v>0.24153768796178313</v>
      </c>
      <c r="J25" s="3">
        <f>'Table 8'!J25/'Table 8'!J$7*100</f>
        <v>0.11815628499024394</v>
      </c>
      <c r="K25" s="178">
        <f>'Table 8'!K25/'Table 8'!K$7*100</f>
        <v>7.977509032690594E-2</v>
      </c>
      <c r="L25" s="178">
        <f>'Table 8'!L25/'Table 8'!L$7*100</f>
        <v>8.097717255803899E-2</v>
      </c>
    </row>
    <row r="26" spans="2:12" ht="15" customHeight="1">
      <c r="B26" s="2"/>
      <c r="C26" s="2" t="str">
        <f>'Table 6'!C26</f>
        <v>Cambodia</v>
      </c>
      <c r="D26" s="2"/>
      <c r="E26" s="2"/>
      <c r="G26" s="3">
        <f>'Table 8'!G26/'Table 8'!G$7*100</f>
        <v>0.14769172267366015</v>
      </c>
      <c r="H26" s="3">
        <f>'Table 8'!H26/'Table 8'!H$7*100</f>
        <v>7.26329153126926E-2</v>
      </c>
      <c r="I26" s="3">
        <f>'Table 8'!I26/'Table 8'!I$7*100</f>
        <v>7.546145817538466E-2</v>
      </c>
      <c r="J26" s="3">
        <f>'Table 8'!J26/'Table 8'!J$7*100</f>
        <v>9.4408292077667072E-2</v>
      </c>
      <c r="K26" s="178">
        <f>'Table 8'!K26/'Table 8'!K$7*100</f>
        <v>4.0986204421709541E-2</v>
      </c>
      <c r="L26" s="178">
        <f>'Table 8'!L26/'Table 8'!L$7*100</f>
        <v>5.6552211648191172E-2</v>
      </c>
    </row>
    <row r="27" spans="2:12" ht="15" customHeight="1">
      <c r="B27" s="2"/>
      <c r="C27" s="2" t="str">
        <f>'Table 6'!C27</f>
        <v>Turkiye</v>
      </c>
      <c r="D27" s="2"/>
      <c r="E27" s="2"/>
      <c r="G27" s="3">
        <f>'Table 8'!G27/'Table 8'!G$7*100</f>
        <v>0.21184825513724104</v>
      </c>
      <c r="H27" s="3">
        <f>'Table 8'!H27/'Table 8'!H$7*100</f>
        <v>0.16950368259563731</v>
      </c>
      <c r="I27" s="3">
        <f>'Table 8'!I27/'Table 8'!I$7*100</f>
        <v>0.16666172680662197</v>
      </c>
      <c r="J27" s="3">
        <f>'Table 8'!J27/'Table 8'!J$7*100</f>
        <v>0.13240107263772041</v>
      </c>
      <c r="K27" s="178">
        <f>'Table 8'!K27/'Table 8'!K$7*100</f>
        <v>0.16922156240084138</v>
      </c>
      <c r="L27" s="178">
        <f>'Table 8'!L27/'Table 8'!L$7*100</f>
        <v>0.14844538129292989</v>
      </c>
    </row>
    <row r="28" spans="2:12" ht="15" customHeight="1">
      <c r="B28" s="2"/>
      <c r="C28" s="2" t="str">
        <f>'Table 6'!C28</f>
        <v>Nepal</v>
      </c>
      <c r="D28" s="2"/>
      <c r="E28" s="2"/>
      <c r="G28" s="3">
        <f>'Table 8'!G28/'Table 8'!G$7*100</f>
        <v>0.14147734374053506</v>
      </c>
      <c r="H28" s="3">
        <f>'Table 8'!H28/'Table 8'!H$7*100</f>
        <v>0.172411739561212</v>
      </c>
      <c r="I28" s="3">
        <f>'Table 8'!I28/'Table 8'!I$7*100</f>
        <v>7.7288208878482006E-2</v>
      </c>
      <c r="J28" s="3">
        <f>'Table 8'!J28/'Table 8'!J$7*100</f>
        <v>7.1621742169293498E-2</v>
      </c>
      <c r="K28" s="178">
        <f>'Table 8'!K28/'Table 8'!K$7*100</f>
        <v>7.5397610037200358E-2</v>
      </c>
      <c r="L28" s="178">
        <f>'Table 8'!L28/'Table 8'!L$7*100</f>
        <v>5.419929077173824E-2</v>
      </c>
    </row>
    <row r="29" spans="2:12" ht="15" customHeight="1">
      <c r="B29" s="36"/>
      <c r="C29" s="2" t="str">
        <f>'Table 6'!C29</f>
        <v>Oman</v>
      </c>
      <c r="D29" s="2"/>
      <c r="E29" s="2"/>
      <c r="G29" s="3">
        <f>'Table 8'!G29/'Table 8'!G$7*100</f>
        <v>6.4598286786177322E-2</v>
      </c>
      <c r="H29" s="3">
        <f>'Table 8'!H29/'Table 8'!H$7*100</f>
        <v>0.11235947118008148</v>
      </c>
      <c r="I29" s="3">
        <f>'Table 8'!I29/'Table 8'!I$7*100</f>
        <v>0.11363846610293626</v>
      </c>
      <c r="J29" s="3">
        <f>'Table 8'!J29/'Table 8'!J$7*100</f>
        <v>5.624817333970656E-2</v>
      </c>
      <c r="K29" s="178">
        <f>'Table 8'!K29/'Table 8'!K$7*100</f>
        <v>4.8067336384466253E-2</v>
      </c>
      <c r="L29" s="178">
        <f>'Table 8'!L29/'Table 8'!L$7*100</f>
        <v>3.3072112102155216E-2</v>
      </c>
    </row>
    <row r="30" spans="2:12" ht="15" customHeight="1">
      <c r="B30" s="2"/>
      <c r="C30" s="2" t="str">
        <f>'Table 6'!C30</f>
        <v>Kuwait</v>
      </c>
      <c r="D30" s="2"/>
      <c r="E30" s="2"/>
      <c r="G30" s="3">
        <f>'Table 8'!G30/'Table 8'!G$7*100</f>
        <v>4.317761968347706E-2</v>
      </c>
      <c r="H30" s="3">
        <f>'Table 8'!H30/'Table 8'!H$7*100</f>
        <v>4.664309282698384E-2</v>
      </c>
      <c r="I30" s="3">
        <f>'Table 8'!I30/'Table 8'!I$7*100</f>
        <v>7.6822413471281978E-2</v>
      </c>
      <c r="J30" s="3">
        <f>'Table 8'!J30/'Table 8'!J$7*100</f>
        <v>4.0222286223786811E-2</v>
      </c>
      <c r="K30" s="178">
        <f>'Table 8'!K30/'Table 8'!K$7*100</f>
        <v>3.4333991041970539E-2</v>
      </c>
      <c r="L30" s="178">
        <f>'Table 8'!L30/'Table 8'!L$7*100</f>
        <v>3.3028503116133132E-2</v>
      </c>
    </row>
    <row r="31" spans="2:12" ht="15" customHeight="1">
      <c r="B31" s="36"/>
      <c r="C31" s="2" t="str">
        <f>'Table 6'!C31</f>
        <v>Sri Lanka</v>
      </c>
      <c r="D31" s="2"/>
      <c r="E31" s="2"/>
      <c r="G31" s="3">
        <f>'Table 8'!G31/'Table 8'!G$7*100</f>
        <v>7.1388602917387509E-2</v>
      </c>
      <c r="H31" s="3">
        <f>'Table 8'!H31/'Table 8'!H$7*100</f>
        <v>7.1294852291722666E-2</v>
      </c>
      <c r="I31" s="3">
        <f>'Table 8'!I31/'Table 8'!I$7*100</f>
        <v>6.2060081934713227E-2</v>
      </c>
      <c r="J31" s="3">
        <f>'Table 8'!J31/'Table 8'!J$7*100</f>
        <v>5.7248194307080037E-2</v>
      </c>
      <c r="K31" s="178">
        <f>'Table 8'!K31/'Table 8'!K$7*100</f>
        <v>6.1268822684020008E-2</v>
      </c>
      <c r="L31" s="178">
        <f>'Table 8'!L31/'Table 8'!L$7*100</f>
        <v>7.1106219640877558E-2</v>
      </c>
    </row>
    <row r="32" spans="2:12" ht="15" customHeight="1">
      <c r="B32" s="36"/>
      <c r="C32" s="2" t="str">
        <f>'Table 6'!C32</f>
        <v>Myanmar</v>
      </c>
      <c r="D32" s="2"/>
      <c r="E32" s="2"/>
      <c r="G32" s="3">
        <f>'Table 8'!G32/'Table 8'!G$7*100</f>
        <v>7.8145787474402956E-2</v>
      </c>
      <c r="H32" s="3">
        <f>'Table 8'!H32/'Table 8'!H$7*100</f>
        <v>0.10033403119802051</v>
      </c>
      <c r="I32" s="3">
        <f>'Table 8'!I32/'Table 8'!I$7*100</f>
        <v>6.9871913288984219E-2</v>
      </c>
      <c r="J32" s="3">
        <f>'Table 8'!J32/'Table 8'!J$7*100</f>
        <v>4.3933786888267178E-2</v>
      </c>
      <c r="K32" s="178">
        <f>'Table 8'!K32/'Table 8'!K$7*100</f>
        <v>2.7465016856374778E-2</v>
      </c>
      <c r="L32" s="178">
        <f>'Table 8'!L32/'Table 8'!L$7*100</f>
        <v>2.5769374875321511E-2</v>
      </c>
    </row>
    <row r="33" spans="1:12" ht="15" customHeight="1">
      <c r="A33" s="143"/>
      <c r="B33" s="155"/>
      <c r="C33" s="2" t="str">
        <f>'Table 6'!C33</f>
        <v>Iran</v>
      </c>
      <c r="D33" s="2"/>
      <c r="E33" s="2"/>
      <c r="G33" s="3">
        <f>'Table 8'!G33/'Table 8'!G$7*100</f>
        <v>1.8106405297420646E-2</v>
      </c>
      <c r="H33" s="3">
        <f>'Table 8'!H33/'Table 8'!H$7*100</f>
        <v>1.2236675530971419E-2</v>
      </c>
      <c r="I33" s="3">
        <f>'Table 8'!I33/'Table 8'!I$7*100</f>
        <v>1.3009093237121684E-2</v>
      </c>
      <c r="J33" s="3">
        <f>'Table 8'!J33/'Table 8'!J$7*100</f>
        <v>3.6603973885925415E-3</v>
      </c>
      <c r="K33" s="178">
        <f>'Table 8'!K33/'Table 8'!K$7*100</f>
        <v>3.423397978212543E-3</v>
      </c>
      <c r="L33" s="178">
        <f>'Table 8'!L33/'Table 8'!L$7*100</f>
        <v>3.0514504003022044E-3</v>
      </c>
    </row>
    <row r="34" spans="1:12" ht="15" customHeight="1">
      <c r="A34" s="143"/>
      <c r="B34" s="155"/>
      <c r="C34" s="2" t="str">
        <f>'Table 6'!C34</f>
        <v>Qatar</v>
      </c>
      <c r="D34" s="2"/>
      <c r="E34" s="2"/>
      <c r="G34" s="3">
        <f>'Table 8'!G34/'Table 8'!G$7*100</f>
        <v>0.10884936947356369</v>
      </c>
      <c r="H34" s="3">
        <f>'Table 8'!H34/'Table 8'!H$7*100</f>
        <v>8.7961765280924128E-2</v>
      </c>
      <c r="I34" s="3">
        <f>'Table 8'!I34/'Table 8'!I$7*100</f>
        <v>5.6549253869920615E-2</v>
      </c>
      <c r="J34" s="3">
        <f>'Table 8'!J34/'Table 8'!J$7*100</f>
        <v>0.22158430526211187</v>
      </c>
      <c r="K34" s="178">
        <f>'Table 8'!K34/'Table 8'!K$7*100</f>
        <v>0.16537552269692354</v>
      </c>
      <c r="L34" s="178">
        <f>'Table 8'!L34/'Table 8'!L$7*100</f>
        <v>0.22533627399857498</v>
      </c>
    </row>
    <row r="35" spans="1:12" ht="15" customHeight="1">
      <c r="B35" s="2"/>
      <c r="C35" s="2" t="str">
        <f>'Table 6'!C35</f>
        <v>Lao, People's Dem. Rep</v>
      </c>
      <c r="D35" s="2"/>
      <c r="E35" s="2"/>
      <c r="G35" s="3">
        <f>'Table 8'!G35/'Table 8'!G$7*100</f>
        <v>6.1406611805418211E-2</v>
      </c>
      <c r="H35" s="3">
        <f>'Table 8'!H35/'Table 8'!H$7*100</f>
        <v>1.8223347895193687E-2</v>
      </c>
      <c r="I35" s="3">
        <f>'Table 8'!I35/'Table 8'!I$7*100</f>
        <v>3.1398253537852736E-2</v>
      </c>
      <c r="J35" s="3">
        <f>'Table 8'!J35/'Table 8'!J$7*100</f>
        <v>9.7957965701836007E-3</v>
      </c>
      <c r="K35" s="178">
        <f>'Table 8'!K35/'Table 8'!K$7*100</f>
        <v>3.2725023284211431E-2</v>
      </c>
      <c r="L35" s="178">
        <f>'Table 8'!L35/'Table 8'!L$7*100</f>
        <v>4.3126537059607777E-2</v>
      </c>
    </row>
    <row r="36" spans="1:12" ht="15" customHeight="1">
      <c r="A36" s="143"/>
      <c r="B36" s="155"/>
      <c r="C36" s="2" t="str">
        <f>'Table 6'!C36</f>
        <v>Iraq</v>
      </c>
      <c r="D36" s="2"/>
      <c r="E36" s="2"/>
      <c r="G36" s="3">
        <f>'Table 8'!G36/'Table 8'!G$7*100</f>
        <v>3.9068752290427132E-2</v>
      </c>
      <c r="H36" s="3">
        <f>'Table 8'!H36/'Table 8'!H$7*100</f>
        <v>5.0973421579648133E-2</v>
      </c>
      <c r="I36" s="3">
        <f>'Table 8'!I36/'Table 8'!I$7*100</f>
        <v>6.3192693392723376E-2</v>
      </c>
      <c r="J36" s="3">
        <f>'Table 8'!J36/'Table 8'!J$7*100</f>
        <v>8.9135135423555872E-3</v>
      </c>
      <c r="K36" s="178">
        <f>'Table 8'!K36/'Table 8'!K$7*100</f>
        <v>6.639241207959932E-3</v>
      </c>
      <c r="L36" s="178">
        <f>'Table 8'!L36/'Table 8'!L$7*100</f>
        <v>8.5375394166302566E-3</v>
      </c>
    </row>
    <row r="37" spans="1:12" ht="15" customHeight="1">
      <c r="A37" s="143"/>
      <c r="B37" s="155"/>
      <c r="C37" s="2" t="str">
        <f>'Table 6'!C37</f>
        <v>Other Asia</v>
      </c>
      <c r="D37" s="145"/>
      <c r="E37" s="145"/>
      <c r="F37" s="143"/>
      <c r="G37" s="3">
        <f>'Table 8'!G37/'Table 8'!G$7*100</f>
        <v>0.36435454773429893</v>
      </c>
      <c r="H37" s="3">
        <f>'Table 8'!H37/'Table 8'!H$7*100</f>
        <v>0.3718295158704587</v>
      </c>
      <c r="I37" s="3">
        <f>'Table 8'!I37/'Table 8'!I$7*100</f>
        <v>0.34518171992950403</v>
      </c>
      <c r="J37" s="3">
        <f>'Table 8'!J37/'Table 8'!J$7*100</f>
        <v>0.19033765813175996</v>
      </c>
      <c r="K37" s="178">
        <f>'Table 8'!K37/'Table 8'!K$7*100</f>
        <v>0.26794815878266331</v>
      </c>
      <c r="L37" s="178">
        <f>'Table 8'!L37/'Table 8'!L$7*100</f>
        <v>0.29252397087743198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0"/>
      <c r="J38" s="150"/>
      <c r="K38" s="176"/>
      <c r="L38" s="176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177">
        <f>'Table 8'!G39/'Table 8'!G$7*100</f>
        <v>34.477823253808381</v>
      </c>
      <c r="H39" s="177">
        <f>'Table 8'!H39/'Table 8'!H$7*100</f>
        <v>25.629300494407509</v>
      </c>
      <c r="I39" s="177">
        <f>'Table 8'!I39/'Table 8'!I$7*100</f>
        <v>23.602359412472214</v>
      </c>
      <c r="J39" s="177">
        <f>'Table 8'!J39/'Table 8'!J$7*100</f>
        <v>23.109424914545432</v>
      </c>
      <c r="K39" s="196">
        <f>'Table 8'!K39/'Table 8'!K$7*100</f>
        <v>31.379460077455086</v>
      </c>
      <c r="L39" s="196">
        <f>'Table 8'!L39/'Table 8'!L$7*100</f>
        <v>31.734550640593213</v>
      </c>
    </row>
    <row r="40" spans="1:12" ht="14.1" customHeight="1">
      <c r="A40" s="143"/>
      <c r="B40" s="155"/>
      <c r="C40" s="145"/>
      <c r="D40" s="145"/>
      <c r="E40" s="145"/>
      <c r="F40" s="143"/>
      <c r="G40" s="146"/>
      <c r="H40" s="146"/>
      <c r="I40" s="146"/>
      <c r="J40" s="146"/>
      <c r="K40" s="146"/>
      <c r="L40" s="146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2">
        <f>'Table 8'!G41/'Table 8'!G$7*100</f>
        <v>13.916485925646541</v>
      </c>
      <c r="H41" s="22">
        <f>'Table 8'!H41/'Table 8'!H$7*100</f>
        <v>24.064302698714695</v>
      </c>
      <c r="I41" s="22">
        <f>'Table 8'!I41/'Table 8'!I$7*100</f>
        <v>26.067296663195229</v>
      </c>
      <c r="J41" s="22">
        <f>'Table 8'!J41/'Table 8'!J$7*100</f>
        <v>32.261698973999039</v>
      </c>
      <c r="K41" s="22">
        <f>'Table 8'!K41/'Table 8'!K$7*100</f>
        <v>24.118956455566138</v>
      </c>
      <c r="L41" s="22">
        <f>'Table 8'!L41/'Table 8'!L$7*100</f>
        <v>23.70287153308168</v>
      </c>
    </row>
    <row r="42" spans="1:12" ht="15" customHeight="1">
      <c r="A42" s="143"/>
      <c r="B42" s="155"/>
      <c r="C42" s="2" t="str">
        <f>'Table 6'!C42</f>
        <v>United States of America</v>
      </c>
      <c r="D42" s="2"/>
      <c r="E42" s="2"/>
      <c r="G42" s="3">
        <f>'Table 8'!G42/'Table 8'!G$7*100</f>
        <v>12.759699221409109</v>
      </c>
      <c r="H42" s="3">
        <f>'Table 8'!H42/'Table 8'!H$7*100</f>
        <v>22.48413733424977</v>
      </c>
      <c r="I42" s="3">
        <f>'Table 8'!I42/'Table 8'!I$7*100</f>
        <v>23.644822258587801</v>
      </c>
      <c r="J42" s="3">
        <f>'Table 8'!J42/'Table 8'!J$7*100</f>
        <v>31.452211560648209</v>
      </c>
      <c r="K42" s="178">
        <f>'Table 8'!K42/'Table 8'!K$7*100</f>
        <v>23.549313660803286</v>
      </c>
      <c r="L42" s="178">
        <f>'Table 8'!L42/'Table 8'!L$7*100</f>
        <v>23.016446056532896</v>
      </c>
    </row>
    <row r="43" spans="1:12" ht="15" customHeight="1">
      <c r="B43" s="36"/>
      <c r="C43" s="2" t="str">
        <f>'Table 6'!C43</f>
        <v>Canada</v>
      </c>
      <c r="D43" s="145"/>
      <c r="E43" s="145"/>
      <c r="F43" s="143"/>
      <c r="G43" s="3">
        <f>'Table 8'!G43/'Table 8'!G$7*100</f>
        <v>0.37889157810514051</v>
      </c>
      <c r="H43" s="3">
        <f>'Table 8'!H43/'Table 8'!H$7*100</f>
        <v>0.40659703177373019</v>
      </c>
      <c r="I43" s="3">
        <f>'Table 8'!I43/'Table 8'!I$7*100</f>
        <v>0.31637461598226274</v>
      </c>
      <c r="J43" s="3">
        <f>'Table 8'!J43/'Table 8'!J$7*100</f>
        <v>0.28576350661460515</v>
      </c>
      <c r="K43" s="178">
        <f>'Table 8'!K43/'Table 8'!K$7*100</f>
        <v>0.25054285191238185</v>
      </c>
      <c r="L43" s="178">
        <f>'Table 8'!L43/'Table 8'!L$7*100</f>
        <v>0.30500006961722809</v>
      </c>
    </row>
    <row r="44" spans="1:12" ht="15" customHeight="1">
      <c r="A44" s="143"/>
      <c r="B44" s="155"/>
      <c r="C44" s="2" t="str">
        <f>'Table 6'!C44</f>
        <v>Other Americas</v>
      </c>
      <c r="D44" s="145"/>
      <c r="E44" s="145"/>
      <c r="F44" s="143"/>
      <c r="G44" s="3">
        <f>'Table 8'!G44/'Table 8'!G$7*100</f>
        <v>0.77789512613228939</v>
      </c>
      <c r="H44" s="3">
        <f>'Table 8'!H44/'Table 8'!H$7*100</f>
        <v>1.1735683326911943</v>
      </c>
      <c r="I44" s="3">
        <f>'Table 8'!I44/'Table 8'!I$7*100</f>
        <v>2.1060997886251669</v>
      </c>
      <c r="J44" s="3">
        <f>'Table 8'!J44/'Table 8'!J$7*100</f>
        <v>0.52372390673622093</v>
      </c>
      <c r="K44" s="178">
        <f>'Table 8'!K44/'Table 8'!K$7*100</f>
        <v>0.31909994285046955</v>
      </c>
      <c r="L44" s="178">
        <f>'Table 8'!L44/'Table 8'!L$7*100</f>
        <v>0.38142540693155635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59"/>
      <c r="J45" s="159"/>
      <c r="K45" s="159"/>
      <c r="L45" s="159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2">
        <f>'Table 8'!G46/'Table 8'!G$7*100</f>
        <v>15.231637689184463</v>
      </c>
      <c r="H46" s="22">
        <f>'Table 8'!H46/'Table 8'!H$7*100</f>
        <v>16.719611263219342</v>
      </c>
      <c r="I46" s="22">
        <f>'Table 8'!I46/'Table 8'!I$7*100</f>
        <v>18.180435817439324</v>
      </c>
      <c r="J46" s="22">
        <f>'Table 8'!J46/'Table 8'!J$7*100</f>
        <v>16.230819268430054</v>
      </c>
      <c r="K46" s="22">
        <f>'Table 8'!K46/'Table 8'!K$7*100</f>
        <v>15.849784460252126</v>
      </c>
      <c r="L46" s="22">
        <f>'Table 8'!L46/'Table 8'!L$7*100</f>
        <v>15.753671161592836</v>
      </c>
    </row>
    <row r="47" spans="1:12" ht="15" customHeight="1">
      <c r="A47" s="143"/>
      <c r="B47" s="2"/>
      <c r="C47" s="2" t="str">
        <f>'Table 6'!C47</f>
        <v>United Kingdom</v>
      </c>
      <c r="D47" s="145"/>
      <c r="E47" s="145"/>
      <c r="F47" s="143"/>
      <c r="G47" s="3">
        <f>'Table 8'!G47/'Table 8'!G$7*100</f>
        <v>5.8097982367751699</v>
      </c>
      <c r="H47" s="3">
        <f>'Table 8'!H47/'Table 8'!H$7*100</f>
        <v>6.107004550106498</v>
      </c>
      <c r="I47" s="3">
        <f>'Table 8'!I47/'Table 8'!I$7*100</f>
        <v>7.1048437023511131</v>
      </c>
      <c r="J47" s="3">
        <f>'Table 8'!J47/'Table 8'!J$7*100</f>
        <v>5.6253388879922168</v>
      </c>
      <c r="K47" s="178">
        <f>'Table 8'!K47/'Table 8'!K$7*100</f>
        <v>5.60817156770102</v>
      </c>
      <c r="L47" s="178">
        <f>'Table 8'!L47/'Table 8'!L$7*100</f>
        <v>5.795701816619923</v>
      </c>
    </row>
    <row r="48" spans="1:12" ht="15" customHeight="1">
      <c r="B48" s="2"/>
      <c r="C48" s="2" t="str">
        <f>'Table 6'!C48</f>
        <v>Germany</v>
      </c>
      <c r="D48" s="2"/>
      <c r="E48" s="2"/>
      <c r="G48" s="3">
        <f>'Table 8'!G48/'Table 8'!G$7*100</f>
        <v>2.2762981787341738</v>
      </c>
      <c r="H48" s="3">
        <f>'Table 8'!H48/'Table 8'!H$7*100</f>
        <v>2.1848570958327662</v>
      </c>
      <c r="I48" s="3">
        <f>'Table 8'!I48/'Table 8'!I$7*100</f>
        <v>1.7156103576140331</v>
      </c>
      <c r="J48" s="3">
        <f>'Table 8'!J48/'Table 8'!J$7*100</f>
        <v>1.5523576984818044</v>
      </c>
      <c r="K48" s="178">
        <f>'Table 8'!K48/'Table 8'!K$7*100</f>
        <v>1.6884177068772246</v>
      </c>
      <c r="L48" s="178">
        <f>'Table 8'!L48/'Table 8'!L$7*100</f>
        <v>1.6209075088136509</v>
      </c>
    </row>
    <row r="49" spans="1:12" ht="15" customHeight="1">
      <c r="B49" s="2"/>
      <c r="C49" s="2" t="str">
        <f>'Table 6'!C49</f>
        <v>Netherlands</v>
      </c>
      <c r="D49" s="145"/>
      <c r="E49" s="145"/>
      <c r="F49" s="143"/>
      <c r="G49" s="3">
        <f>'Table 8'!G49/'Table 8'!G$7*100</f>
        <v>1.6562402154868749</v>
      </c>
      <c r="H49" s="3">
        <f>'Table 8'!H49/'Table 8'!H$7*100</f>
        <v>1.6935403362737207</v>
      </c>
      <c r="I49" s="3">
        <f>'Table 8'!I49/'Table 8'!I$7*100</f>
        <v>1.9917990603371332</v>
      </c>
      <c r="J49" s="3">
        <f>'Table 8'!J49/'Table 8'!J$7*100</f>
        <v>2.1535847332269973</v>
      </c>
      <c r="K49" s="178">
        <f>'Table 8'!K49/'Table 8'!K$7*100</f>
        <v>2.4458916906008819</v>
      </c>
      <c r="L49" s="178">
        <f>'Table 8'!L49/'Table 8'!L$7*100</f>
        <v>2.1490708677295611</v>
      </c>
    </row>
    <row r="50" spans="1:12" ht="15" customHeight="1">
      <c r="B50" s="2"/>
      <c r="C50" s="2" t="str">
        <f>'Table 6'!C50</f>
        <v>Ireland</v>
      </c>
      <c r="D50" s="2"/>
      <c r="E50" s="2"/>
      <c r="G50" s="3">
        <f>'Table 8'!G50/'Table 8'!G$7*100</f>
        <v>1.258109684439757</v>
      </c>
      <c r="H50" s="3">
        <f>'Table 8'!H50/'Table 8'!H$7*100</f>
        <v>1.3362810778428049</v>
      </c>
      <c r="I50" s="3">
        <f>'Table 8'!I50/'Table 8'!I$7*100</f>
        <v>1.2460547584396728</v>
      </c>
      <c r="J50" s="3">
        <f>'Table 8'!J50/'Table 8'!J$7*100</f>
        <v>1.4833918236211516</v>
      </c>
      <c r="K50" s="178">
        <f>'Table 8'!K50/'Table 8'!K$7*100</f>
        <v>0.9539756049187329</v>
      </c>
      <c r="L50" s="178">
        <f>'Table 8'!L50/'Table 8'!L$7*100</f>
        <v>1.0605811476483347</v>
      </c>
    </row>
    <row r="51" spans="1:12" ht="15" customHeight="1">
      <c r="B51" s="2"/>
      <c r="C51" s="2" t="str">
        <f>'Table 6'!C51</f>
        <v>France</v>
      </c>
      <c r="D51" s="145"/>
      <c r="E51" s="145"/>
      <c r="F51" s="143"/>
      <c r="G51" s="3">
        <f>'Table 8'!G51/'Table 8'!G$7*100</f>
        <v>0.80322366241125831</v>
      </c>
      <c r="H51" s="3">
        <f>'Table 8'!H51/'Table 8'!H$7*100</f>
        <v>0.99258799436049638</v>
      </c>
      <c r="I51" s="3">
        <f>'Table 8'!I51/'Table 8'!I$7*100</f>
        <v>1.5722130296298702</v>
      </c>
      <c r="J51" s="3">
        <f>'Table 8'!J51/'Table 8'!J$7*100</f>
        <v>0.80635257808386418</v>
      </c>
      <c r="K51" s="178">
        <f>'Table 8'!K51/'Table 8'!K$7*100</f>
        <v>1.080658905313072</v>
      </c>
      <c r="L51" s="178">
        <f>'Table 8'!L51/'Table 8'!L$7*100</f>
        <v>1.2566695426072678</v>
      </c>
    </row>
    <row r="52" spans="1:12" ht="15" customHeight="1">
      <c r="B52" s="2"/>
      <c r="C52" s="2" t="str">
        <f>'Table 6'!C52</f>
        <v>Switzerland</v>
      </c>
      <c r="D52" s="145"/>
      <c r="E52" s="145"/>
      <c r="F52" s="143"/>
      <c r="G52" s="3">
        <f>'Table 8'!G52/'Table 8'!G$7*100</f>
        <v>0.81773253094403442</v>
      </c>
      <c r="H52" s="3">
        <f>'Table 8'!H52/'Table 8'!H$7*100</f>
        <v>1.3106666266365787</v>
      </c>
      <c r="I52" s="3">
        <f>'Table 8'!I52/'Table 8'!I$7*100</f>
        <v>1.1930828913633178</v>
      </c>
      <c r="J52" s="3">
        <f>'Table 8'!J52/'Table 8'!J$7*100</f>
        <v>1.1844346536023314</v>
      </c>
      <c r="K52" s="178">
        <f>'Table 8'!K52/'Table 8'!K$7*100</f>
        <v>0.68476328707334144</v>
      </c>
      <c r="L52" s="178">
        <f>'Table 8'!L52/'Table 8'!L$7*100</f>
        <v>0.69126568112348807</v>
      </c>
    </row>
    <row r="53" spans="1:12" ht="15" customHeight="1">
      <c r="A53" s="143"/>
      <c r="B53" s="2"/>
      <c r="C53" s="2" t="str">
        <f>'Table 6'!C53</f>
        <v>Belgium</v>
      </c>
      <c r="D53" s="2"/>
      <c r="E53" s="2"/>
      <c r="G53" s="3">
        <f>'Table 8'!G53/'Table 8'!G$7*100</f>
        <v>0.34737682473111209</v>
      </c>
      <c r="H53" s="3">
        <f>'Table 8'!H53/'Table 8'!H$7*100</f>
        <v>0.43439092002851198</v>
      </c>
      <c r="I53" s="3">
        <f>'Table 8'!I53/'Table 8'!I$7*100</f>
        <v>0.38143569542174377</v>
      </c>
      <c r="J53" s="3">
        <f>'Table 8'!J53/'Table 8'!J$7*100</f>
        <v>0.28496188660067856</v>
      </c>
      <c r="K53" s="178">
        <f>'Table 8'!K53/'Table 8'!K$7*100</f>
        <v>0.33534696031802613</v>
      </c>
      <c r="L53" s="178">
        <f>'Table 8'!L53/'Table 8'!L$7*100</f>
        <v>0.32965486166962477</v>
      </c>
    </row>
    <row r="54" spans="1:12" ht="15" customHeight="1">
      <c r="B54" s="2"/>
      <c r="C54" s="2" t="str">
        <f>'Table 6'!C54</f>
        <v>Russian Federation</v>
      </c>
      <c r="D54" s="2"/>
      <c r="E54" s="2"/>
      <c r="G54" s="3">
        <f>'Table 8'!G54/'Table 8'!G$7*100</f>
        <v>0.2455358875855406</v>
      </c>
      <c r="H54" s="3">
        <f>'Table 8'!H54/'Table 8'!H$7*100</f>
        <v>0.20050606756630224</v>
      </c>
      <c r="I54" s="3">
        <f>'Table 8'!I54/'Table 8'!I$7*100</f>
        <v>0.20692635688739267</v>
      </c>
      <c r="J54" s="3">
        <f>'Table 8'!J54/'Table 8'!J$7*100</f>
        <v>6.8017959194184505E-2</v>
      </c>
      <c r="K54" s="178">
        <f>'Table 8'!K54/'Table 8'!K$7*100</f>
        <v>5.1948526489333791E-2</v>
      </c>
      <c r="L54" s="178">
        <f>'Table 8'!L54/'Table 8'!L$7*100</f>
        <v>3.0988309743045797E-2</v>
      </c>
    </row>
    <row r="55" spans="1:12" ht="15" customHeight="1">
      <c r="A55" s="143"/>
      <c r="B55" s="2"/>
      <c r="C55" s="2" t="str">
        <f>'Table 6'!C55</f>
        <v>Sweden</v>
      </c>
      <c r="D55" s="145"/>
      <c r="E55" s="145"/>
      <c r="F55" s="143"/>
      <c r="G55" s="3">
        <f>'Table 8'!G55/'Table 8'!G$7*100</f>
        <v>0.21291398744050491</v>
      </c>
      <c r="H55" s="3">
        <f>'Table 8'!H55/'Table 8'!H$7*100</f>
        <v>0.29092986880581101</v>
      </c>
      <c r="I55" s="3">
        <f>'Table 8'!I55/'Table 8'!I$7*100</f>
        <v>0.48595146739735301</v>
      </c>
      <c r="J55" s="3">
        <f>'Table 8'!J55/'Table 8'!J$7*100</f>
        <v>0.33992045374298058</v>
      </c>
      <c r="K55" s="178">
        <f>'Table 8'!K55/'Table 8'!K$7*100</f>
        <v>0.14889877225173118</v>
      </c>
      <c r="L55" s="178">
        <f>'Table 8'!L55/'Table 8'!L$7*100</f>
        <v>0.19964311663035517</v>
      </c>
    </row>
    <row r="56" spans="1:12" ht="15" customHeight="1">
      <c r="A56" s="143"/>
      <c r="B56" s="2"/>
      <c r="C56" s="2" t="str">
        <f>'Table 6'!C56</f>
        <v>Italy</v>
      </c>
      <c r="D56" s="145"/>
      <c r="E56" s="145"/>
      <c r="F56" s="143"/>
      <c r="G56" s="3">
        <f>'Table 8'!G56/'Table 8'!G$7*100</f>
        <v>0.46363165323010147</v>
      </c>
      <c r="H56" s="3">
        <f>'Table 8'!H56/'Table 8'!H$7*100</f>
        <v>0.48995728752974022</v>
      </c>
      <c r="I56" s="3">
        <f>'Table 8'!I56/'Table 8'!I$7*100</f>
        <v>0.42424528588375271</v>
      </c>
      <c r="J56" s="3">
        <f>'Table 8'!J56/'Table 8'!J$7*100</f>
        <v>0.32953997557513925</v>
      </c>
      <c r="K56" s="178">
        <f>'Table 8'!K56/'Table 8'!K$7*100</f>
        <v>0.29340123364181941</v>
      </c>
      <c r="L56" s="178">
        <f>'Table 8'!L56/'Table 8'!L$7*100</f>
        <v>0.24187625878713206</v>
      </c>
    </row>
    <row r="57" spans="1:12" ht="15" customHeight="1">
      <c r="A57" s="143"/>
      <c r="B57" s="2"/>
      <c r="C57" s="2" t="str">
        <f>'Table 6'!C57</f>
        <v>Norway</v>
      </c>
      <c r="D57" s="2"/>
      <c r="G57" s="3">
        <f>'Table 8'!G57/'Table 8'!G$7*100</f>
        <v>0.31605478668031645</v>
      </c>
      <c r="H57" s="3">
        <f>'Table 8'!H57/'Table 8'!H$7*100</f>
        <v>0.35666836980085537</v>
      </c>
      <c r="I57" s="3">
        <f>'Table 8'!I57/'Table 8'!I$7*100</f>
        <v>0.44045444561251818</v>
      </c>
      <c r="J57" s="3">
        <f>'Table 8'!J57/'Table 8'!J$7*100</f>
        <v>0.26751412598505642</v>
      </c>
      <c r="K57" s="178">
        <f>'Table 8'!K57/'Table 8'!K$7*100</f>
        <v>0.35308954365456341</v>
      </c>
      <c r="L57" s="178">
        <f>'Table 8'!L57/'Table 8'!L$7*100</f>
        <v>0.38469136639823748</v>
      </c>
    </row>
    <row r="58" spans="1:12" ht="15" customHeight="1">
      <c r="A58" s="143"/>
      <c r="B58" s="2"/>
      <c r="C58" s="2" t="str">
        <f>'Table 6'!C58</f>
        <v>Austria</v>
      </c>
      <c r="D58" s="145"/>
      <c r="E58" s="145"/>
      <c r="F58" s="143"/>
      <c r="G58" s="3">
        <f>'Table 8'!G58/'Table 8'!G$7*100</f>
        <v>0.1194868135616854</v>
      </c>
      <c r="H58" s="3">
        <f>'Table 8'!H58/'Table 8'!H$7*100</f>
        <v>0.1315319517781498</v>
      </c>
      <c r="I58" s="3">
        <f>'Table 8'!I58/'Table 8'!I$7*100</f>
        <v>0.16530012095847996</v>
      </c>
      <c r="J58" s="3">
        <f>'Table 8'!J58/'Table 8'!J$7*100</f>
        <v>0.2369588761167162</v>
      </c>
      <c r="K58" s="178">
        <f>'Table 8'!K58/'Table 8'!K$7*100</f>
        <v>0.33110757088919457</v>
      </c>
      <c r="L58" s="178">
        <f>'Table 8'!L58/'Table 8'!L$7*100</f>
        <v>0.34832579366704486</v>
      </c>
    </row>
    <row r="59" spans="1:12" ht="15" customHeight="1">
      <c r="A59" s="143"/>
      <c r="B59" s="2"/>
      <c r="C59" s="2" t="str">
        <f>'Table 6'!C59</f>
        <v>Poland</v>
      </c>
      <c r="D59" s="2"/>
      <c r="E59" s="2"/>
      <c r="G59" s="3">
        <f>'Table 8'!G59/'Table 8'!G$7*100</f>
        <v>7.3727692055535546E-2</v>
      </c>
      <c r="H59" s="3">
        <f>'Table 8'!H59/'Table 8'!H$7*100</f>
        <v>7.3753320082251425E-2</v>
      </c>
      <c r="I59" s="3">
        <f>'Table 8'!I59/'Table 8'!I$7*100</f>
        <v>7.0462614727165279E-2</v>
      </c>
      <c r="J59" s="3">
        <f>'Table 8'!J59/'Table 8'!J$7*100</f>
        <v>7.4118788512674977E-2</v>
      </c>
      <c r="K59" s="178">
        <f>'Table 8'!K59/'Table 8'!K$7*100</f>
        <v>6.3605068975715481E-2</v>
      </c>
      <c r="L59" s="178">
        <f>'Table 8'!L59/'Table 8'!L$7*100</f>
        <v>5.3838632671123147E-2</v>
      </c>
    </row>
    <row r="60" spans="1:12" ht="15" customHeight="1">
      <c r="A60" s="143"/>
      <c r="B60" s="155"/>
      <c r="C60" s="2" t="str">
        <f>'Table 6'!C60</f>
        <v>Other Europe</v>
      </c>
      <c r="D60" s="145"/>
      <c r="E60" s="145"/>
      <c r="F60" s="143"/>
      <c r="G60" s="3">
        <f>'Table 8'!G60/'Table 8'!G$7*100</f>
        <v>0.83150753510839703</v>
      </c>
      <c r="H60" s="3">
        <f>'Table 8'!H60/'Table 8'!H$7*100</f>
        <v>1.1169357965748572</v>
      </c>
      <c r="I60" s="3">
        <f>'Table 8'!I60/'Table 8'!I$7*100</f>
        <v>1.182056030815775</v>
      </c>
      <c r="J60" s="3">
        <f>'Table 8'!J60/'Table 8'!J$7*100</f>
        <v>1.8243268276942595</v>
      </c>
      <c r="K60" s="178">
        <f>'Table 8'!K60/'Table 8'!K$7*100</f>
        <v>1.810508021547464</v>
      </c>
      <c r="L60" s="178">
        <f>'Table 8'!L60/'Table 8'!L$7*100</f>
        <v>1.5904562574840482</v>
      </c>
    </row>
    <row r="61" spans="1:12" ht="7.5" customHeight="1">
      <c r="A61" s="147"/>
      <c r="B61" s="148"/>
      <c r="C61" s="2"/>
      <c r="D61" s="149"/>
      <c r="E61" s="149"/>
      <c r="F61" s="147"/>
      <c r="G61" s="176"/>
      <c r="H61" s="176"/>
      <c r="I61" s="176"/>
      <c r="J61" s="176"/>
      <c r="K61" s="176"/>
      <c r="L61" s="176"/>
    </row>
    <row r="62" spans="1:12" s="311" customFormat="1" ht="14.1" customHeight="1">
      <c r="A62" s="161"/>
      <c r="B62" s="162" t="s">
        <v>198</v>
      </c>
      <c r="C62" s="162"/>
      <c r="D62" s="162"/>
      <c r="E62" s="162"/>
      <c r="F62" s="163"/>
      <c r="G62" s="177">
        <f>'Table 8'!G62/'Table 8'!G$7*100</f>
        <v>7.9758146576447615</v>
      </c>
      <c r="H62" s="177">
        <f>'Table 8'!H62/'Table 8'!H$7*100</f>
        <v>8.6211386168420443</v>
      </c>
      <c r="I62" s="177">
        <f>'Table 8'!I62/'Table 8'!I$7*100</f>
        <v>9.1261550652687351</v>
      </c>
      <c r="J62" s="177">
        <f>'Table 8'!J62/'Table 8'!J$7*100</f>
        <v>9.0180277577463244</v>
      </c>
      <c r="K62" s="196">
        <f>'Table 8'!K62/'Table 8'!K$7*100</f>
        <v>9.0792715692024455</v>
      </c>
      <c r="L62" s="196">
        <f>'Table 8'!L62/'Table 8'!L$7*100</f>
        <v>8.7888521099693211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46"/>
      <c r="K63" s="146"/>
      <c r="L63" s="146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2">
        <f>'Table 8'!G64/'Table 8'!G$7*100</f>
        <v>2.7187416380738418</v>
      </c>
      <c r="H64" s="22">
        <f>'Table 8'!H64/'Table 8'!H$7*100</f>
        <v>2.6321726341934308</v>
      </c>
      <c r="I64" s="22">
        <f>'Table 8'!I64/'Table 8'!I$7*100</f>
        <v>2.3273799302394611</v>
      </c>
      <c r="J64" s="22">
        <f>'Table 8'!J64/'Table 8'!J$7*100</f>
        <v>1.5787765890782832</v>
      </c>
      <c r="K64" s="22">
        <f>'Table 8'!K64/'Table 8'!K$7*100</f>
        <v>1.518238714507657</v>
      </c>
      <c r="L64" s="22">
        <f>'Table 8'!L64/'Table 8'!L$7*100</f>
        <v>1.4724424838333237</v>
      </c>
    </row>
    <row r="65" spans="1:12" ht="15" customHeight="1">
      <c r="A65" s="143"/>
      <c r="B65" s="155"/>
      <c r="C65" s="2" t="str">
        <f>'Table 6'!C65</f>
        <v>Australia</v>
      </c>
      <c r="D65" s="145"/>
      <c r="E65" s="145"/>
      <c r="F65" s="143"/>
      <c r="G65" s="3">
        <f>'Table 8'!G65/'Table 8'!G$7*100</f>
        <v>2.4485133404338706</v>
      </c>
      <c r="H65" s="3">
        <f>'Table 8'!H65/'Table 8'!H$7*100</f>
        <v>2.301927976113884</v>
      </c>
      <c r="I65" s="3">
        <f>'Table 8'!I65/'Table 8'!I$7*100</f>
        <v>1.917798091951084</v>
      </c>
      <c r="J65" s="3">
        <f>'Table 8'!J65/'Table 8'!J$7*100</f>
        <v>1.3083175115670638</v>
      </c>
      <c r="K65" s="178">
        <f>'Table 8'!K65/'Table 8'!K$7*100</f>
        <v>1.3320524806198684</v>
      </c>
      <c r="L65" s="178">
        <f>'Table 8'!L65/'Table 8'!L$7*100</f>
        <v>1.2736538676047526</v>
      </c>
    </row>
    <row r="66" spans="1:12" ht="15" customHeight="1">
      <c r="A66" s="143"/>
      <c r="B66" s="155"/>
      <c r="C66" s="2" t="str">
        <f>'Table 6'!C66</f>
        <v>New Zealand</v>
      </c>
      <c r="D66" s="145"/>
      <c r="E66" s="145"/>
      <c r="F66" s="143"/>
      <c r="G66" s="3">
        <f>'Table 8'!G66/'Table 8'!G$7*100</f>
        <v>0.23500115137742253</v>
      </c>
      <c r="H66" s="3">
        <f>'Table 8'!H66/'Table 8'!H$7*100</f>
        <v>0.24929719756294982</v>
      </c>
      <c r="I66" s="3">
        <f>'Table 8'!I66/'Table 8'!I$7*100</f>
        <v>0.19208791073819489</v>
      </c>
      <c r="J66" s="3">
        <f>'Table 8'!J66/'Table 8'!J$7*100</f>
        <v>0.13706149099368645</v>
      </c>
      <c r="K66" s="178">
        <f>'Table 8'!K66/'Table 8'!K$7*100</f>
        <v>0.13810341458861819</v>
      </c>
      <c r="L66" s="178">
        <f>'Table 8'!L66/'Table 8'!L$7*100</f>
        <v>0.1419853582554419</v>
      </c>
    </row>
    <row r="67" spans="1:12" ht="15" customHeight="1">
      <c r="A67" s="143"/>
      <c r="B67" s="155"/>
      <c r="C67" s="2" t="str">
        <f>'Table 6'!C67</f>
        <v>Other Oceania</v>
      </c>
      <c r="D67" s="145"/>
      <c r="E67" s="145"/>
      <c r="F67" s="143"/>
      <c r="G67" s="3">
        <f>'Table 8'!G67/'Table 8'!G$7*100</f>
        <v>3.522714626254804E-2</v>
      </c>
      <c r="H67" s="3">
        <f>'Table 8'!H67/'Table 8'!H$7*100</f>
        <v>8.0947460516596972E-2</v>
      </c>
      <c r="I67" s="3">
        <f>'Table 8'!I67/'Table 8'!I$7*100</f>
        <v>0.21749392755018235</v>
      </c>
      <c r="J67" s="3">
        <f>'Table 8'!J67/'Table 8'!J$7*100</f>
        <v>0.13339758651753289</v>
      </c>
      <c r="K67" s="178">
        <f>'Table 8'!K67/'Table 8'!K$7*100</f>
        <v>4.8082819299170305E-2</v>
      </c>
      <c r="L67" s="178">
        <f>'Table 8'!L67/'Table 8'!L$7*100</f>
        <v>5.6803257973129129E-2</v>
      </c>
    </row>
    <row r="68" spans="1:12" ht="13.5" customHeight="1">
      <c r="A68" s="143"/>
      <c r="B68" s="155"/>
      <c r="C68" s="145"/>
      <c r="D68" s="145"/>
      <c r="E68" s="145"/>
      <c r="F68" s="143"/>
      <c r="G68" s="159"/>
      <c r="H68" s="159"/>
      <c r="I68" s="159"/>
      <c r="J68" s="159"/>
      <c r="K68" s="159"/>
      <c r="L68" s="159"/>
    </row>
    <row r="69" spans="1:12" s="60" customFormat="1" ht="17.100000000000001" customHeight="1">
      <c r="A69" s="18"/>
      <c r="B69" s="19" t="s">
        <v>47</v>
      </c>
      <c r="C69" s="19"/>
      <c r="D69" s="19"/>
      <c r="E69" s="19"/>
      <c r="F69" s="18"/>
      <c r="G69" s="22">
        <f>'Table 8'!G69/'Table 8'!G$7*100</f>
        <v>0.75792341320770551</v>
      </c>
      <c r="H69" s="22">
        <f>'Table 8'!H69/'Table 8'!H$7*100</f>
        <v>0.74405295749429101</v>
      </c>
      <c r="I69" s="22">
        <f>'Table 8'!I69/'Table 8'!I$7*100</f>
        <v>0.80340730121029513</v>
      </c>
      <c r="J69" s="22">
        <f>'Table 8'!J69/'Table 8'!J$7*100</f>
        <v>0.49538613823140532</v>
      </c>
      <c r="K69" s="22">
        <f>'Table 8'!K69/'Table 8'!K$7*100</f>
        <v>0.38633680146717109</v>
      </c>
      <c r="L69" s="22">
        <f>'Table 8'!L69/'Table 8'!L$7*100</f>
        <v>0.38622043102524617</v>
      </c>
    </row>
    <row r="70" spans="1:12" ht="15" customHeight="1">
      <c r="A70" s="143"/>
      <c r="B70" s="155"/>
      <c r="C70" s="2" t="str">
        <f>'Table 6'!C70</f>
        <v>Mauritius</v>
      </c>
      <c r="D70" s="145"/>
      <c r="E70" s="145"/>
      <c r="F70" s="143"/>
      <c r="G70" s="3">
        <f>'Table 8'!G70/'Table 8'!G$7*100</f>
        <v>0.11569656147380815</v>
      </c>
      <c r="H70" s="3">
        <f>'Table 8'!H70/'Table 8'!H$7*100</f>
        <v>0.15100915392819372</v>
      </c>
      <c r="I70" s="3">
        <f>'Table 8'!I70/'Table 8'!I$7*100</f>
        <v>0.1265688425184501</v>
      </c>
      <c r="J70" s="3">
        <f>'Table 8'!J70/'Table 8'!J$7*100</f>
        <v>0.24552268292799628</v>
      </c>
      <c r="K70" s="178">
        <f>'Table 8'!K70/'Table 8'!K$7*100</f>
        <v>0.13864113203171846</v>
      </c>
      <c r="L70" s="178">
        <f>'Table 8'!L70/'Table 8'!L$7*100</f>
        <v>0.12312898984899094</v>
      </c>
    </row>
    <row r="71" spans="1:12" ht="15" customHeight="1">
      <c r="A71" s="143"/>
      <c r="B71" s="155"/>
      <c r="C71" s="2" t="str">
        <f>'Table 6'!C71</f>
        <v>Egypt</v>
      </c>
      <c r="D71" s="145"/>
      <c r="E71" s="145"/>
      <c r="F71" s="143"/>
      <c r="G71" s="3">
        <f>'Table 8'!G71/'Table 8'!G$7*100</f>
        <v>0.12808390487231494</v>
      </c>
      <c r="H71" s="3">
        <f>'Table 8'!H71/'Table 8'!H$7*100</f>
        <v>6.995964380519748E-2</v>
      </c>
      <c r="I71" s="3">
        <f>'Table 8'!I71/'Table 8'!I$7*100</f>
        <v>7.8507343785036307E-2</v>
      </c>
      <c r="J71" s="3">
        <f>'Table 8'!J71/'Table 8'!J$7*100</f>
        <v>4.6686850623596496E-2</v>
      </c>
      <c r="K71" s="178">
        <f>'Table 8'!K71/'Table 8'!K$7*100</f>
        <v>5.1683224653594061E-2</v>
      </c>
      <c r="L71" s="178">
        <f>'Table 8'!L71/'Table 8'!L$7*100</f>
        <v>5.388342027838907E-2</v>
      </c>
    </row>
    <row r="72" spans="1:12" ht="15" customHeight="1">
      <c r="A72" s="143"/>
      <c r="B72" s="155"/>
      <c r="C72" s="2" t="str">
        <f>'Table 6'!C72</f>
        <v>South Africa</v>
      </c>
      <c r="D72" s="145"/>
      <c r="E72" s="145"/>
      <c r="F72" s="143"/>
      <c r="G72" s="3">
        <f>'Table 8'!G72/'Table 8'!G$7*100</f>
        <v>0.13636127649196531</v>
      </c>
      <c r="H72" s="3">
        <f>'Table 8'!H72/'Table 8'!H$7*100</f>
        <v>0.11285187837179841</v>
      </c>
      <c r="I72" s="3">
        <f>'Table 8'!I72/'Table 8'!I$7*100</f>
        <v>0.13474758533872783</v>
      </c>
      <c r="J72" s="3">
        <f>'Table 8'!J72/'Table 8'!J$7*100</f>
        <v>6.775442661460615E-2</v>
      </c>
      <c r="K72" s="178">
        <f>'Table 8'!K72/'Table 8'!K$7*100</f>
        <v>7.468330367504307E-2</v>
      </c>
      <c r="L72" s="178">
        <f>'Table 8'!L72/'Table 8'!L$7*100</f>
        <v>7.3815084132970207E-2</v>
      </c>
    </row>
    <row r="73" spans="1:12" ht="15" customHeight="1">
      <c r="A73" s="143"/>
      <c r="B73" s="155"/>
      <c r="C73" s="2" t="str">
        <f>'Table 6'!C73</f>
        <v>Other Africa</v>
      </c>
      <c r="D73" s="145"/>
      <c r="E73" s="145"/>
      <c r="F73" s="143"/>
      <c r="G73" s="3">
        <f>'Table 8'!G73/'Table 8'!G$7*100</f>
        <v>0.37778167036961702</v>
      </c>
      <c r="H73" s="3">
        <f>'Table 8'!H73/'Table 8'!H$7*100</f>
        <v>0.41023228138910128</v>
      </c>
      <c r="I73" s="3">
        <f>'Table 8'!I73/'Table 8'!I$7*100</f>
        <v>0.46358352956808091</v>
      </c>
      <c r="J73" s="3">
        <f>'Table 8'!J73/'Table 8'!J$7*100</f>
        <v>0.1354221780652064</v>
      </c>
      <c r="K73" s="178">
        <f>'Table 8'!K73/'Table 8'!K$7*100</f>
        <v>0.1213291411068155</v>
      </c>
      <c r="L73" s="178">
        <f>'Table 8'!L73/'Table 8'!L$7*100</f>
        <v>0.13539293676489589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59"/>
      <c r="J74" s="159"/>
      <c r="K74" s="159"/>
      <c r="L74" s="159"/>
    </row>
    <row r="75" spans="1:12" s="60" customFormat="1" ht="17.100000000000001" customHeight="1">
      <c r="A75" s="18"/>
      <c r="B75" s="19" t="s">
        <v>190</v>
      </c>
      <c r="C75" s="19"/>
      <c r="D75" s="19"/>
      <c r="E75" s="19"/>
      <c r="F75" s="18"/>
      <c r="G75" s="22">
        <f>'Table 8'!G75/'Table 8'!G$7*100</f>
        <v>9.086223784324407E-2</v>
      </c>
      <c r="H75" s="22">
        <f>'Table 8'!H75/'Table 8'!H$7*100</f>
        <v>0.12578077850561828</v>
      </c>
      <c r="I75" s="22">
        <f>'Table 8'!I75/'Table 8'!I$7*100</f>
        <v>8.3296058858219904E-2</v>
      </c>
      <c r="J75" s="22">
        <f>'Table 8'!J75/'Table 8'!J$7*100</f>
        <v>0.11209303160990627</v>
      </c>
      <c r="K75" s="22">
        <f>'Table 8'!K75/'Table 8'!K$7*100</f>
        <v>0.15729929962156577</v>
      </c>
      <c r="L75" s="22">
        <f>'Table 8'!L75/'Table 8'!L$7*100</f>
        <v>0.1285156818070885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97"/>
      <c r="L76" s="19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76"/>
      <c r="L77" s="176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471"/>
      <c r="B80" s="471"/>
      <c r="C80" s="471"/>
      <c r="D80" s="471"/>
      <c r="E80" s="471"/>
      <c r="F80" s="471"/>
      <c r="G80" s="471"/>
      <c r="H80" s="471"/>
      <c r="I80" s="471"/>
      <c r="J80" s="471"/>
      <c r="K80" s="471"/>
      <c r="L80" s="174"/>
    </row>
    <row r="81" spans="1:12" ht="11.25" customHeight="1">
      <c r="A81" s="60"/>
      <c r="B81" s="60"/>
      <c r="C81" s="113"/>
      <c r="D81" s="113"/>
      <c r="E81" s="113"/>
      <c r="F81" s="113"/>
      <c r="G81" s="175"/>
      <c r="H81" s="175"/>
      <c r="I81" s="175"/>
      <c r="J81" s="175"/>
      <c r="K81" s="175"/>
      <c r="L81" s="175"/>
    </row>
    <row r="82" spans="1:12" ht="15">
      <c r="B82" s="1"/>
      <c r="C82" s="80"/>
      <c r="D82" s="80"/>
      <c r="E82" s="80"/>
      <c r="F82" s="80"/>
      <c r="J82" s="33"/>
      <c r="K82" s="33"/>
    </row>
    <row r="83" spans="1:12" ht="15">
      <c r="B83" s="1"/>
      <c r="C83" s="80"/>
      <c r="D83" s="80"/>
      <c r="E83" s="80"/>
      <c r="F83" s="80"/>
      <c r="G83" s="242"/>
      <c r="H83" s="242"/>
      <c r="I83" s="242"/>
      <c r="J83" s="242"/>
      <c r="K83" s="242"/>
      <c r="L83" s="242"/>
    </row>
    <row r="84" spans="1:12" ht="15">
      <c r="B84" s="1"/>
      <c r="C84" s="80"/>
      <c r="D84" s="80"/>
      <c r="E84" s="80"/>
      <c r="F84" s="80"/>
      <c r="G84" s="132"/>
      <c r="H84" s="132"/>
      <c r="I84" s="132"/>
      <c r="J84" s="132"/>
      <c r="K84" s="132"/>
      <c r="L84" s="132"/>
    </row>
    <row r="85" spans="1:12" ht="15">
      <c r="B85" s="1"/>
      <c r="C85" s="80"/>
      <c r="D85" s="80"/>
      <c r="E85" s="80"/>
      <c r="F85" s="80"/>
      <c r="G85" s="244"/>
      <c r="H85" s="244"/>
      <c r="I85" s="244"/>
      <c r="J85" s="283"/>
      <c r="K85" s="283"/>
      <c r="L85" s="244"/>
    </row>
    <row r="88" spans="1:12" ht="15">
      <c r="B88" s="1"/>
    </row>
  </sheetData>
  <mergeCells count="4">
    <mergeCell ref="A2:C3"/>
    <mergeCell ref="J3:K4"/>
    <mergeCell ref="A5:F5"/>
    <mergeCell ref="A80:K80"/>
  </mergeCells>
  <conditionalFormatting sqref="D10:E37">
    <cfRule type="duplicateValues" dxfId="37" priority="6"/>
  </conditionalFormatting>
  <conditionalFormatting sqref="D56:E56">
    <cfRule type="duplicateValues" dxfId="36" priority="4"/>
  </conditionalFormatting>
  <conditionalFormatting sqref="D47:E49 D51:E55 D50 D57:E60">
    <cfRule type="duplicateValues" dxfId="35" priority="5"/>
  </conditionalFormatting>
  <conditionalFormatting sqref="D9:E9 D61:E75 D38:E46">
    <cfRule type="duplicateValues" dxfId="34" priority="34"/>
  </conditionalFormatting>
  <conditionalFormatting sqref="D76:E76">
    <cfRule type="duplicateValues" dxfId="33" priority="2"/>
  </conditionalFormatting>
  <conditionalFormatting sqref="D77:E78">
    <cfRule type="duplicateValues" dxfId="32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89"/>
  <sheetViews>
    <sheetView showGridLines="0" view="pageBreakPreview" zoomScale="70" zoomScaleNormal="90" zoomScaleSheetLayoutView="7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A2" sqref="A2:C3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6.5546875" style="1" customWidth="1"/>
    <col min="4" max="4" width="4.109375" style="1" customWidth="1"/>
    <col min="5" max="5" width="26.44140625" style="1" customWidth="1"/>
    <col min="6" max="6" width="2.44140625" style="1" customWidth="1"/>
    <col min="7" max="8" width="15.6640625" style="136" customWidth="1"/>
    <col min="9" max="9" width="15.5546875" style="136" customWidth="1"/>
    <col min="10" max="10" width="17.5546875" style="136" bestFit="1" customWidth="1"/>
    <col min="11" max="11" width="16.6640625" style="136" customWidth="1"/>
    <col min="12" max="12" width="15.44140625" style="136" customWidth="1"/>
    <col min="13" max="16384" width="9.109375" style="7"/>
  </cols>
  <sheetData>
    <row r="2" spans="1:12" ht="15" customHeight="1">
      <c r="A2" s="460" t="s">
        <v>192</v>
      </c>
      <c r="B2" s="460"/>
      <c r="C2" s="460"/>
      <c r="D2" s="182" t="s">
        <v>157</v>
      </c>
      <c r="E2" s="198" t="s">
        <v>189</v>
      </c>
      <c r="G2" s="137"/>
      <c r="H2" s="137"/>
      <c r="I2" s="137"/>
      <c r="J2" s="137"/>
      <c r="K2" s="137"/>
      <c r="L2" s="137"/>
    </row>
    <row r="3" spans="1:12" ht="15" customHeight="1">
      <c r="A3" s="460"/>
      <c r="B3" s="460"/>
      <c r="C3" s="460"/>
      <c r="D3" s="183" t="s">
        <v>158</v>
      </c>
      <c r="E3" s="199" t="s">
        <v>188</v>
      </c>
      <c r="G3" s="54"/>
      <c r="H3" s="54"/>
      <c r="J3" s="461"/>
      <c r="K3" s="461"/>
    </row>
    <row r="4" spans="1:12" ht="11.25" customHeight="1">
      <c r="A4" s="7"/>
      <c r="B4" s="60"/>
      <c r="C4" s="7"/>
      <c r="D4" s="7"/>
      <c r="E4" s="7"/>
      <c r="F4" s="7"/>
      <c r="G4" s="54"/>
      <c r="H4" s="54"/>
      <c r="I4" s="54"/>
      <c r="J4" s="461"/>
      <c r="K4" s="461"/>
      <c r="L4" s="54"/>
    </row>
    <row r="5" spans="1:12" s="284" customFormat="1" ht="24.75" customHeight="1">
      <c r="A5" s="464"/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181"/>
      <c r="L6" s="181"/>
    </row>
    <row r="7" spans="1:12" s="60" customFormat="1" ht="24.75" customHeight="1" thickBot="1">
      <c r="A7" s="300"/>
      <c r="B7" s="300" t="s">
        <v>187</v>
      </c>
      <c r="C7" s="300"/>
      <c r="D7" s="300"/>
      <c r="E7" s="300"/>
      <c r="F7" s="236"/>
      <c r="G7" s="236">
        <f>'Table 6'!G7-'Table 8'!G7</f>
        <v>-10874.957000000024</v>
      </c>
      <c r="H7" s="236">
        <f>'Table 6'!H7-'Table 8'!H7</f>
        <v>-47161.314999999973</v>
      </c>
      <c r="I7" s="236">
        <f>'Table 6'!I7-'Table 8'!I7</f>
        <v>-65661.391000000003</v>
      </c>
      <c r="J7" s="236">
        <f>'Table 6'!J7-'Table 8'!J7</f>
        <v>-58204.162999999971</v>
      </c>
      <c r="K7" s="236">
        <f>'Table 6'!K7-'Table 8'!K7</f>
        <v>-43992.693999999959</v>
      </c>
      <c r="L7" s="236">
        <f>'Table 6'!L7-'Table 8'!L7</f>
        <v>-11672.187000000005</v>
      </c>
    </row>
    <row r="8" spans="1:12" s="60" customFormat="1" ht="12.75" customHeight="1">
      <c r="A8" s="43"/>
      <c r="B8" s="43"/>
      <c r="C8" s="43"/>
      <c r="D8" s="43"/>
      <c r="E8" s="43"/>
      <c r="F8" s="43"/>
      <c r="G8" s="185"/>
      <c r="H8" s="185"/>
      <c r="I8" s="185"/>
      <c r="J8" s="185"/>
      <c r="K8" s="185"/>
      <c r="L8" s="185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1">
        <f>'Table 6'!G9-'Table 8'!G9</f>
        <v>-2824.0939999999828</v>
      </c>
      <c r="H9" s="21">
        <f>'Table 6'!H9-'Table 8'!H9</f>
        <v>-30286.766999999971</v>
      </c>
      <c r="I9" s="21">
        <f>'Table 6'!I9-'Table 8'!I9</f>
        <v>-38407.428000000014</v>
      </c>
      <c r="J9" s="21">
        <f>'Table 6'!J9-'Table 8'!J9</f>
        <v>-19636.677999999985</v>
      </c>
      <c r="K9" s="20">
        <f>'Table 6'!K9-'Table 8'!K9</f>
        <v>-17171.507999999958</v>
      </c>
      <c r="L9" s="20">
        <f>'Table 6'!L9-'Table 8'!L9</f>
        <v>14939.380000000005</v>
      </c>
    </row>
    <row r="10" spans="1:12" ht="15" customHeight="1">
      <c r="A10" s="143"/>
      <c r="B10" s="155"/>
      <c r="C10" s="2" t="str">
        <f>'Table 6'!C10</f>
        <v>Singapore</v>
      </c>
      <c r="D10" s="2"/>
      <c r="E10" s="2"/>
      <c r="G10" s="141">
        <f>'Table 6'!G10-'Table 8'!G10</f>
        <v>2385.9309999999969</v>
      </c>
      <c r="H10" s="141">
        <f>'Table 6'!H10-'Table 8'!H10</f>
        <v>-4320.3849999999984</v>
      </c>
      <c r="I10" s="141">
        <f>'Table 6'!I10-'Table 8'!I10</f>
        <v>-4638.510000000002</v>
      </c>
      <c r="J10" s="141">
        <f>'Table 6'!J10-'Table 8'!J10</f>
        <v>3825.8539999999994</v>
      </c>
      <c r="K10" s="141">
        <f>'Table 6'!K10-'Table 8'!K10</f>
        <v>-5228.6840000000011</v>
      </c>
      <c r="L10" s="141">
        <f>'Table 6'!L10-'Table 8'!L10</f>
        <v>4031.6779999999999</v>
      </c>
    </row>
    <row r="11" spans="1:12" ht="15" customHeight="1">
      <c r="A11" s="143"/>
      <c r="B11" s="155"/>
      <c r="C11" s="2" t="str">
        <f>'Table 6'!C11</f>
        <v>China</v>
      </c>
      <c r="D11" s="2"/>
      <c r="E11" s="2"/>
      <c r="G11" s="141">
        <f>'Table 6'!G11-'Table 8'!G11</f>
        <v>-5273.2990000000027</v>
      </c>
      <c r="H11" s="141">
        <f>'Table 6'!H11-'Table 8'!H11</f>
        <v>-8455.8779999999988</v>
      </c>
      <c r="I11" s="141">
        <f>'Table 6'!I11-'Table 8'!I11</f>
        <v>-10947.987000000001</v>
      </c>
      <c r="J11" s="141">
        <f>'Table 6'!J11-'Table 8'!J11</f>
        <v>-5966.2209999999995</v>
      </c>
      <c r="K11" s="141">
        <f>'Table 6'!K11-'Table 8'!K11</f>
        <v>4955.0569999999989</v>
      </c>
      <c r="L11" s="141">
        <f>'Table 6'!L11-'Table 8'!L11</f>
        <v>13561.076999999999</v>
      </c>
    </row>
    <row r="12" spans="1:12" ht="15" customHeight="1">
      <c r="B12" s="2"/>
      <c r="C12" s="2" t="str">
        <f>'Table 6'!C12</f>
        <v>Indonesia</v>
      </c>
      <c r="D12" s="2"/>
      <c r="E12" s="2"/>
      <c r="G12" s="141">
        <f>'Table 6'!G12-'Table 8'!G12</f>
        <v>7163.9249999999993</v>
      </c>
      <c r="H12" s="141">
        <f>'Table 6'!H12-'Table 8'!H12</f>
        <v>-435.72900000000027</v>
      </c>
      <c r="I12" s="141">
        <f>'Table 6'!I12-'Table 8'!I12</f>
        <v>-2538.1280000000006</v>
      </c>
      <c r="J12" s="141">
        <f>'Table 6'!J12-'Table 8'!J12</f>
        <v>2915.2559999999999</v>
      </c>
      <c r="K12" s="141">
        <f>'Table 6'!K12-'Table 8'!K12</f>
        <v>6447.8649999999998</v>
      </c>
      <c r="L12" s="141">
        <f>'Table 6'!L12-'Table 8'!L12</f>
        <v>8849.4639999999999</v>
      </c>
    </row>
    <row r="13" spans="1:12" ht="15" customHeight="1">
      <c r="B13" s="2"/>
      <c r="C13" s="2" t="str">
        <f>'Table 6'!C13</f>
        <v>Hong Kong</v>
      </c>
      <c r="D13" s="2"/>
      <c r="E13" s="2"/>
      <c r="G13" s="141">
        <f>'Table 6'!G13-'Table 8'!G13</f>
        <v>-1872.1759999999995</v>
      </c>
      <c r="H13" s="141">
        <f>'Table 6'!H13-'Table 8'!H13</f>
        <v>-1124.2449999999999</v>
      </c>
      <c r="I13" s="141">
        <f>'Table 6'!I13-'Table 8'!I13</f>
        <v>-427.6279999999997</v>
      </c>
      <c r="J13" s="141">
        <f>'Table 6'!J13-'Table 8'!J13</f>
        <v>-2890.875</v>
      </c>
      <c r="K13" s="141">
        <f>'Table 6'!K13-'Table 8'!K13</f>
        <v>-3248.0370000000003</v>
      </c>
      <c r="L13" s="141">
        <f>'Table 6'!L13-'Table 8'!L13</f>
        <v>-1597.1029999999992</v>
      </c>
    </row>
    <row r="14" spans="1:12" ht="15" customHeight="1">
      <c r="B14" s="2"/>
      <c r="C14" s="2" t="str">
        <f>'Table 6'!C14</f>
        <v>India</v>
      </c>
      <c r="D14" s="2"/>
      <c r="E14" s="2"/>
      <c r="G14" s="141">
        <f>'Table 6'!G14-'Table 8'!G14</f>
        <v>-421.46700000000055</v>
      </c>
      <c r="H14" s="141">
        <f>'Table 6'!H14-'Table 8'!H14</f>
        <v>-2938.2179999999998</v>
      </c>
      <c r="I14" s="141">
        <f>'Table 6'!I14-'Table 8'!I14</f>
        <v>-3078.6370000000002</v>
      </c>
      <c r="J14" s="141">
        <f>'Table 6'!J14-'Table 8'!J14</f>
        <v>-1377.7359999999999</v>
      </c>
      <c r="K14" s="141">
        <f>'Table 6'!K14-'Table 8'!K14</f>
        <v>2531.2120000000004</v>
      </c>
      <c r="L14" s="141">
        <f>'Table 6'!L14-'Table 8'!L14</f>
        <v>6937.1010000000006</v>
      </c>
    </row>
    <row r="15" spans="1:12" ht="15" customHeight="1">
      <c r="B15" s="2"/>
      <c r="C15" s="2" t="str">
        <f>'Table 6'!C15</f>
        <v>Japan</v>
      </c>
      <c r="D15" s="145"/>
      <c r="E15" s="145"/>
      <c r="F15" s="143"/>
      <c r="G15" s="141">
        <f>'Table 6'!G15-'Table 8'!G15</f>
        <v>2262.73</v>
      </c>
      <c r="H15" s="141">
        <f>'Table 6'!H15-'Table 8'!H15</f>
        <v>-20.445999999999913</v>
      </c>
      <c r="I15" s="141">
        <f>'Table 6'!I15-'Table 8'!I15</f>
        <v>-269.19000000000005</v>
      </c>
      <c r="J15" s="141">
        <f>'Table 6'!J15-'Table 8'!J15</f>
        <v>472.64200000000028</v>
      </c>
      <c r="K15" s="141">
        <f>'Table 6'!K15-'Table 8'!K15</f>
        <v>-4811.4449999999997</v>
      </c>
      <c r="L15" s="141">
        <f>'Table 6'!L15-'Table 8'!L15</f>
        <v>-3820.9229999999998</v>
      </c>
    </row>
    <row r="16" spans="1:12" ht="15" customHeight="1">
      <c r="B16" s="2"/>
      <c r="C16" s="2" t="str">
        <f>'Table 6'!C16</f>
        <v>Thailand</v>
      </c>
      <c r="D16" s="2"/>
      <c r="E16" s="2"/>
      <c r="G16" s="141">
        <f>'Table 6'!G16-'Table 8'!G16</f>
        <v>-3005.5159999999996</v>
      </c>
      <c r="H16" s="141">
        <f>'Table 6'!H16-'Table 8'!H16</f>
        <v>-5199.2479999999996</v>
      </c>
      <c r="I16" s="141">
        <f>'Table 6'!I16-'Table 8'!I16</f>
        <v>-5119.9110000000001</v>
      </c>
      <c r="J16" s="141">
        <f>'Table 6'!J16-'Table 8'!J16</f>
        <v>-2687.3250000000003</v>
      </c>
      <c r="K16" s="141">
        <f>'Table 6'!K16-'Table 8'!K16</f>
        <v>-3996.7210000000005</v>
      </c>
      <c r="L16" s="141">
        <f>'Table 6'!L16-'Table 8'!L16</f>
        <v>-3334.08</v>
      </c>
    </row>
    <row r="17" spans="2:12" ht="15" customHeight="1">
      <c r="B17" s="2"/>
      <c r="C17" s="2" t="str">
        <f>'Table 6'!C17</f>
        <v>Republic of Korea</v>
      </c>
      <c r="D17" s="2"/>
      <c r="E17" s="2"/>
      <c r="G17" s="141">
        <f>'Table 6'!G17-'Table 8'!G17</f>
        <v>-23.119999999999891</v>
      </c>
      <c r="H17" s="141">
        <f>'Table 6'!H17-'Table 8'!H17</f>
        <v>-1976.9439999999997</v>
      </c>
      <c r="I17" s="141">
        <f>'Table 6'!I17-'Table 8'!I17</f>
        <v>-3465.66</v>
      </c>
      <c r="J17" s="141">
        <f>'Table 6'!J17-'Table 8'!J17</f>
        <v>-4448.7219999999998</v>
      </c>
      <c r="K17" s="141">
        <f>'Table 6'!K17-'Table 8'!K17</f>
        <v>-3746.030999999999</v>
      </c>
      <c r="L17" s="141">
        <f>'Table 6'!L17-'Table 8'!L17</f>
        <v>-670.47600000000057</v>
      </c>
    </row>
    <row r="18" spans="2:12" ht="15" customHeight="1">
      <c r="B18" s="2"/>
      <c r="C18" s="2" t="str">
        <f>'Table 6'!C18</f>
        <v>Brunei Darussalam</v>
      </c>
      <c r="D18" s="145"/>
      <c r="E18" s="145"/>
      <c r="F18" s="143"/>
      <c r="G18" s="141">
        <f>'Table 6'!G18-'Table 8'!G18</f>
        <v>2282.8060000000005</v>
      </c>
      <c r="H18" s="141">
        <f>'Table 6'!H18-'Table 8'!H18</f>
        <v>669.43</v>
      </c>
      <c r="I18" s="141">
        <f>'Table 6'!I18-'Table 8'!I18</f>
        <v>363.89699999999999</v>
      </c>
      <c r="J18" s="141">
        <f>'Table 6'!J18-'Table 8'!J18</f>
        <v>1124.0050000000001</v>
      </c>
      <c r="K18" s="141">
        <f>'Table 6'!K18-'Table 8'!K18</f>
        <v>2366.5329999999999</v>
      </c>
      <c r="L18" s="141">
        <f>'Table 6'!L18-'Table 8'!L18</f>
        <v>3566.7270000000003</v>
      </c>
    </row>
    <row r="19" spans="2:12" ht="15" customHeight="1">
      <c r="B19" s="2"/>
      <c r="C19" s="2" t="str">
        <f>'Table 6'!C19</f>
        <v>Taiwan</v>
      </c>
      <c r="D19" s="2"/>
      <c r="E19" s="2"/>
      <c r="G19" s="141">
        <f>'Table 6'!G19-'Table 8'!G19</f>
        <v>58.056999999999789</v>
      </c>
      <c r="H19" s="141">
        <f>'Table 6'!H19-'Table 8'!H19</f>
        <v>-1107.0989999999999</v>
      </c>
      <c r="I19" s="141">
        <f>'Table 6'!I19-'Table 8'!I19</f>
        <v>-1141.7569999999998</v>
      </c>
      <c r="J19" s="141">
        <f>'Table 6'!J19-'Table 8'!J19</f>
        <v>-1968.2760000000003</v>
      </c>
      <c r="K19" s="141">
        <f>'Table 6'!K19-'Table 8'!K19</f>
        <v>-3652.55</v>
      </c>
      <c r="L19" s="141">
        <f>'Table 6'!L19-'Table 8'!L19</f>
        <v>-3954.7989999999995</v>
      </c>
    </row>
    <row r="20" spans="2:12" ht="15" customHeight="1">
      <c r="B20" s="2"/>
      <c r="C20" s="2" t="str">
        <f>'Table 6'!C20</f>
        <v>Philippines</v>
      </c>
      <c r="D20" s="145"/>
      <c r="E20" s="145"/>
      <c r="F20" s="143"/>
      <c r="G20" s="141">
        <f>'Table 6'!G20-'Table 8'!G20</f>
        <v>-688.43499999999995</v>
      </c>
      <c r="H20" s="141">
        <f>'Table 6'!H20-'Table 8'!H20</f>
        <v>-296.70300000000009</v>
      </c>
      <c r="I20" s="141">
        <f>'Table 6'!I20-'Table 8'!I20</f>
        <v>-526.47900000000004</v>
      </c>
      <c r="J20" s="141">
        <f>'Table 6'!J20-'Table 8'!J20</f>
        <v>19.18100000000004</v>
      </c>
      <c r="K20" s="141">
        <f>'Table 6'!K20-'Table 8'!K20</f>
        <v>-631.10400000000027</v>
      </c>
      <c r="L20" s="141">
        <f>'Table 6'!L20-'Table 8'!L20</f>
        <v>-658.57200000000012</v>
      </c>
    </row>
    <row r="21" spans="2:12" ht="15" customHeight="1">
      <c r="B21" s="2"/>
      <c r="C21" s="2" t="str">
        <f>'Table 6'!C21</f>
        <v>Viet Nam</v>
      </c>
      <c r="D21" s="2"/>
      <c r="E21" s="2"/>
      <c r="G21" s="141">
        <f>'Table 6'!G21-'Table 8'!G21</f>
        <v>-3886.5430000000006</v>
      </c>
      <c r="H21" s="141">
        <f>'Table 6'!H21-'Table 8'!H21</f>
        <v>-2673.1910000000003</v>
      </c>
      <c r="I21" s="141">
        <f>'Table 6'!I21-'Table 8'!I21</f>
        <v>-4041.3780000000006</v>
      </c>
      <c r="J21" s="141">
        <f>'Table 6'!J21-'Table 8'!J21</f>
        <v>-5242.6440000000002</v>
      </c>
      <c r="K21" s="141">
        <f>'Table 6'!K21-'Table 8'!K21</f>
        <v>-2535.4960000000001</v>
      </c>
      <c r="L21" s="141">
        <f>'Table 6'!L21-'Table 8'!L21</f>
        <v>-3255.3599999999997</v>
      </c>
    </row>
    <row r="22" spans="2:12" ht="15" customHeight="1">
      <c r="B22" s="2"/>
      <c r="C22" s="2" t="str">
        <f>'Table 6'!C22</f>
        <v>United Arab Emirates</v>
      </c>
      <c r="D22" s="2"/>
      <c r="E22" s="2"/>
      <c r="G22" s="141">
        <f>'Table 6'!G22-'Table 8'!G22</f>
        <v>-1173.239</v>
      </c>
      <c r="H22" s="141">
        <f>'Table 6'!H22-'Table 8'!H22</f>
        <v>-636.48199999999997</v>
      </c>
      <c r="I22" s="141">
        <f>'Table 6'!I22-'Table 8'!I22</f>
        <v>-796.19900000000007</v>
      </c>
      <c r="J22" s="141">
        <f>'Table 6'!J22-'Table 8'!J22</f>
        <v>-1476.2049999999999</v>
      </c>
      <c r="K22" s="141">
        <f>'Table 6'!K22-'Table 8'!K22</f>
        <v>-3387.384</v>
      </c>
      <c r="L22" s="141">
        <f>'Table 6'!L22-'Table 8'!L22</f>
        <v>-2714.3689999999997</v>
      </c>
    </row>
    <row r="23" spans="2:12" ht="15" customHeight="1">
      <c r="B23" s="2"/>
      <c r="C23" s="2" t="str">
        <f>'Table 6'!C23</f>
        <v>Saudi Arabia</v>
      </c>
      <c r="D23" s="145"/>
      <c r="E23" s="145"/>
      <c r="F23" s="143"/>
      <c r="G23" s="141">
        <f>'Table 6'!G23-'Table 8'!G23</f>
        <v>-3096.8029999999999</v>
      </c>
      <c r="H23" s="141">
        <f>'Table 6'!H23-'Table 8'!H23</f>
        <v>-853.30799999999999</v>
      </c>
      <c r="I23" s="141">
        <f>'Table 6'!I23-'Table 8'!I23</f>
        <v>-568.45100000000002</v>
      </c>
      <c r="J23" s="141">
        <f>'Table 6'!J23-'Table 8'!J23</f>
        <v>-1976.3509999999999</v>
      </c>
      <c r="K23" s="141">
        <f>'Table 6'!K23-'Table 8'!K23</f>
        <v>-3603.54</v>
      </c>
      <c r="L23" s="141">
        <f>'Table 6'!L23-'Table 8'!L23</f>
        <v>-3653.0820000000003</v>
      </c>
    </row>
    <row r="24" spans="2:12" ht="15" customHeight="1">
      <c r="B24" s="2"/>
      <c r="C24" s="2" t="str">
        <f>'Table 6'!C24</f>
        <v>Bangladesh</v>
      </c>
      <c r="D24" s="145"/>
      <c r="E24" s="145"/>
      <c r="F24" s="143"/>
      <c r="G24" s="141">
        <f>'Table 6'!G24-'Table 8'!G24</f>
        <v>947.04200000000003</v>
      </c>
      <c r="H24" s="141">
        <f>'Table 6'!H24-'Table 8'!H24</f>
        <v>-499.64</v>
      </c>
      <c r="I24" s="141">
        <f>'Table 6'!I24-'Table 8'!I24</f>
        <v>-262.74099999999999</v>
      </c>
      <c r="J24" s="141">
        <f>'Table 6'!J24-'Table 8'!J24</f>
        <v>-16.162999999999954</v>
      </c>
      <c r="K24" s="141">
        <f>'Table 6'!K24-'Table 8'!K24</f>
        <v>578.70799999999986</v>
      </c>
      <c r="L24" s="141">
        <f>'Table 6'!L24-'Table 8'!L24</f>
        <v>591.15399999999988</v>
      </c>
    </row>
    <row r="25" spans="2:12" ht="15" customHeight="1">
      <c r="B25" s="2"/>
      <c r="C25" s="2" t="str">
        <f>'Table 6'!C25</f>
        <v>Pakistan</v>
      </c>
      <c r="D25" s="2"/>
      <c r="E25" s="2"/>
      <c r="G25" s="141">
        <f>'Table 6'!G25-'Table 8'!G25</f>
        <v>222.19300000000004</v>
      </c>
      <c r="H25" s="141">
        <f>'Table 6'!H25-'Table 8'!H25</f>
        <v>-113.94199999999999</v>
      </c>
      <c r="I25" s="141">
        <f>'Table 6'!I25-'Table 8'!I25</f>
        <v>-292.60000000000002</v>
      </c>
      <c r="J25" s="141">
        <f>'Table 6'!J25-'Table 8'!J25</f>
        <v>16.525000000000006</v>
      </c>
      <c r="K25" s="141">
        <f>'Table 6'!K25-'Table 8'!K25</f>
        <v>416.65200000000004</v>
      </c>
      <c r="L25" s="141">
        <f>'Table 6'!L25-'Table 8'!L25</f>
        <v>390.57299999999998</v>
      </c>
    </row>
    <row r="26" spans="2:12" ht="15" customHeight="1">
      <c r="B26" s="2"/>
      <c r="C26" s="2" t="str">
        <f>'Table 6'!C26</f>
        <v>Cambodia</v>
      </c>
      <c r="D26" s="2"/>
      <c r="E26" s="2"/>
      <c r="G26" s="141">
        <f>'Table 6'!G26-'Table 8'!G26</f>
        <v>186.31</v>
      </c>
      <c r="H26" s="141">
        <f>'Table 6'!H26-'Table 8'!H26</f>
        <v>92.53</v>
      </c>
      <c r="I26" s="141">
        <f>'Table 6'!I26-'Table 8'!I26</f>
        <v>94.672000000000011</v>
      </c>
      <c r="J26" s="141">
        <f>'Table 6'!J26-'Table 8'!J26</f>
        <v>95.09699999999998</v>
      </c>
      <c r="K26" s="141">
        <f>'Table 6'!K26-'Table 8'!K26</f>
        <v>303.18799999999999</v>
      </c>
      <c r="L26" s="141">
        <f>'Table 6'!L26-'Table 8'!L26</f>
        <v>303.70699999999999</v>
      </c>
    </row>
    <row r="27" spans="2:12" ht="15" customHeight="1">
      <c r="B27" s="2"/>
      <c r="C27" s="2" t="str">
        <f>'Table 6'!C27</f>
        <v>Turkiye</v>
      </c>
      <c r="D27" s="2"/>
      <c r="E27" s="2"/>
      <c r="G27" s="141">
        <f>'Table 6'!G27-'Table 8'!G27</f>
        <v>141.25300000000004</v>
      </c>
      <c r="H27" s="141">
        <f>'Table 6'!H27-'Table 8'!H27</f>
        <v>-146.636</v>
      </c>
      <c r="I27" s="141">
        <f>'Table 6'!I27-'Table 8'!I27</f>
        <v>-188.71600000000001</v>
      </c>
      <c r="J27" s="141">
        <f>'Table 6'!J27-'Table 8'!J27</f>
        <v>-110.965</v>
      </c>
      <c r="K27" s="141">
        <f>'Table 6'!K27-'Table 8'!K27</f>
        <v>-183.71200000000002</v>
      </c>
      <c r="L27" s="141">
        <f>'Table 6'!L27-'Table 8'!L27</f>
        <v>-73.400000000000034</v>
      </c>
    </row>
    <row r="28" spans="2:12" ht="15" customHeight="1">
      <c r="B28" s="2"/>
      <c r="C28" s="2" t="str">
        <f>'Table 6'!C28</f>
        <v>Nepal</v>
      </c>
      <c r="D28" s="2"/>
      <c r="E28" s="2"/>
      <c r="G28" s="141">
        <f>'Table 6'!G28-'Table 8'!G28</f>
        <v>-97.260999999999967</v>
      </c>
      <c r="H28" s="141">
        <f>'Table 6'!H28-'Table 8'!H28</f>
        <v>-189.33100000000002</v>
      </c>
      <c r="I28" s="141">
        <f>'Table 6'!I28-'Table 8'!I28</f>
        <v>-102.654</v>
      </c>
      <c r="J28" s="141">
        <f>'Table 6'!J28-'Table 8'!J28</f>
        <v>58.34899999999999</v>
      </c>
      <c r="K28" s="141">
        <f>'Table 6'!K28-'Table 8'!K28</f>
        <v>59.902999999999992</v>
      </c>
      <c r="L28" s="141">
        <f>'Table 6'!L28-'Table 8'!L28</f>
        <v>153.16</v>
      </c>
    </row>
    <row r="29" spans="2:12" ht="15" customHeight="1">
      <c r="B29" s="36"/>
      <c r="C29" s="2" t="str">
        <f>'Table 6'!C29</f>
        <v>Oman</v>
      </c>
      <c r="D29" s="2"/>
      <c r="E29" s="2"/>
      <c r="G29" s="141">
        <f>'Table 6'!G29-'Table 8'!G29</f>
        <v>130.02600000000001</v>
      </c>
      <c r="H29" s="141">
        <f>'Table 6'!H29-'Table 8'!H29</f>
        <v>-115.14100000000001</v>
      </c>
      <c r="I29" s="141">
        <f>'Table 6'!I29-'Table 8'!I29</f>
        <v>-137.19499999999999</v>
      </c>
      <c r="J29" s="141">
        <f>'Table 6'!J29-'Table 8'!J29</f>
        <v>-55.443000000000005</v>
      </c>
      <c r="K29" s="141">
        <f>'Table 6'!K29-'Table 8'!K29</f>
        <v>102.86500000000001</v>
      </c>
      <c r="L29" s="141">
        <f>'Table 6'!L29-'Table 8'!L29</f>
        <v>187.387</v>
      </c>
    </row>
    <row r="30" spans="2:12" ht="15" customHeight="1">
      <c r="B30" s="2"/>
      <c r="C30" s="2" t="str">
        <f>'Table 6'!C30</f>
        <v>Kuwait</v>
      </c>
      <c r="D30" s="2"/>
      <c r="E30" s="2"/>
      <c r="G30" s="141">
        <f>'Table 6'!G30-'Table 8'!G30</f>
        <v>48.2</v>
      </c>
      <c r="H30" s="141">
        <f>'Table 6'!H30-'Table 8'!H30</f>
        <v>-35.448999999999998</v>
      </c>
      <c r="I30" s="141">
        <f>'Table 6'!I30-'Table 8'!I30</f>
        <v>-90.889999999999986</v>
      </c>
      <c r="J30" s="141">
        <f>'Table 6'!J30-'Table 8'!J30</f>
        <v>-20.911999999999999</v>
      </c>
      <c r="K30" s="141">
        <f>'Table 6'!K30-'Table 8'!K30</f>
        <v>118.81</v>
      </c>
      <c r="L30" s="141">
        <f>'Table 6'!L30-'Table 8'!L30</f>
        <v>138.40699999999998</v>
      </c>
    </row>
    <row r="31" spans="2:12" ht="15" customHeight="1">
      <c r="B31" s="36"/>
      <c r="C31" s="2" t="str">
        <f>'Table 6'!C31</f>
        <v>Sri Lanka</v>
      </c>
      <c r="D31" s="2"/>
      <c r="E31" s="2"/>
      <c r="G31" s="141">
        <f>'Table 6'!G31-'Table 8'!G31</f>
        <v>130.14000000000001</v>
      </c>
      <c r="H31" s="141">
        <f>'Table 6'!H31-'Table 8'!H31</f>
        <v>2.1550000000000011</v>
      </c>
      <c r="I31" s="141">
        <f>'Table 6'!I31-'Table 8'!I31</f>
        <v>-0.55700000000000216</v>
      </c>
      <c r="J31" s="141">
        <f>'Table 6'!J31-'Table 8'!J31</f>
        <v>87.005999999999986</v>
      </c>
      <c r="K31" s="141">
        <f>'Table 6'!K31-'Table 8'!K31</f>
        <v>102.73599999999999</v>
      </c>
      <c r="L31" s="141">
        <f>'Table 6'!L31-'Table 8'!L31</f>
        <v>39.950999999999993</v>
      </c>
    </row>
    <row r="32" spans="2:12" ht="15" customHeight="1">
      <c r="B32" s="36"/>
      <c r="C32" s="2" t="str">
        <f>'Table 6'!C32</f>
        <v>Myanmar</v>
      </c>
      <c r="D32" s="2"/>
      <c r="E32" s="2"/>
      <c r="G32" s="141">
        <f>'Table 6'!G32-'Table 8'!G32</f>
        <v>38.305000000000007</v>
      </c>
      <c r="H32" s="141">
        <f>'Table 6'!H32-'Table 8'!H32</f>
        <v>20.281000000000006</v>
      </c>
      <c r="I32" s="141">
        <f>'Table 6'!I32-'Table 8'!I32</f>
        <v>-59.294999999999995</v>
      </c>
      <c r="J32" s="141">
        <f>'Table 6'!J32-'Table 8'!J32</f>
        <v>125.761</v>
      </c>
      <c r="K32" s="141">
        <f>'Table 6'!K32-'Table 8'!K32</f>
        <v>84.255999999999986</v>
      </c>
      <c r="L32" s="141">
        <f>'Table 6'!L32-'Table 8'!L32</f>
        <v>132.60500000000002</v>
      </c>
    </row>
    <row r="33" spans="1:12" ht="15" customHeight="1">
      <c r="A33" s="143"/>
      <c r="B33" s="155"/>
      <c r="C33" s="2" t="str">
        <f>'Table 6'!C33</f>
        <v>Iran</v>
      </c>
      <c r="D33" s="2"/>
      <c r="E33" s="2"/>
      <c r="G33" s="141">
        <f>'Table 6'!G33-'Table 8'!G33</f>
        <v>328.625</v>
      </c>
      <c r="H33" s="141">
        <f>'Table 6'!H33-'Table 8'!H33</f>
        <v>37.309000000000005</v>
      </c>
      <c r="I33" s="141">
        <f>'Table 6'!I33-'Table 8'!I33</f>
        <v>-15.704000000000001</v>
      </c>
      <c r="J33" s="141">
        <f>'Table 6'!J33-'Table 8'!J33</f>
        <v>12.391999999999999</v>
      </c>
      <c r="K33" s="141">
        <f>'Table 6'!K33-'Table 8'!K33</f>
        <v>155.005</v>
      </c>
      <c r="L33" s="141">
        <f>'Table 6'!L33-'Table 8'!L33</f>
        <v>187.16400000000002</v>
      </c>
    </row>
    <row r="34" spans="1:12" ht="15" customHeight="1">
      <c r="A34" s="143"/>
      <c r="B34" s="155"/>
      <c r="C34" s="2" t="str">
        <f>'Table 6'!C34</f>
        <v>Qatar</v>
      </c>
      <c r="D34" s="2"/>
      <c r="E34" s="2"/>
      <c r="G34" s="141">
        <f>'Table 6'!G34-'Table 8'!G34</f>
        <v>52.333999999999975</v>
      </c>
      <c r="H34" s="141">
        <f>'Table 6'!H34-'Table 8'!H34</f>
        <v>68.022000000000006</v>
      </c>
      <c r="I34" s="141">
        <f>'Table 6'!I34-'Table 8'!I34</f>
        <v>200.75900000000001</v>
      </c>
      <c r="J34" s="141">
        <f>'Table 6'!J34-'Table 8'!J34</f>
        <v>-274.01</v>
      </c>
      <c r="K34" s="141">
        <f>'Table 6'!K34-'Table 8'!K34</f>
        <v>-274.00199999999995</v>
      </c>
      <c r="L34" s="141">
        <f>'Table 6'!L34-'Table 8'!L34</f>
        <v>-409.495</v>
      </c>
    </row>
    <row r="35" spans="1:12" ht="15" customHeight="1">
      <c r="B35" s="2"/>
      <c r="C35" s="2" t="str">
        <f>'Table 6'!C35</f>
        <v>Lao, People's Dem. Rep</v>
      </c>
      <c r="D35" s="2"/>
      <c r="E35" s="2"/>
      <c r="G35" s="141">
        <f>'Table 6'!G35-'Table 8'!G35</f>
        <v>120.092</v>
      </c>
      <c r="H35" s="141">
        <f>'Table 6'!H35-'Table 8'!H35</f>
        <v>75.885999999999996</v>
      </c>
      <c r="I35" s="141">
        <f>'Table 6'!I35-'Table 8'!I35</f>
        <v>-12.612000000000002</v>
      </c>
      <c r="J35" s="141">
        <f>'Table 6'!J35-'Table 8'!J35</f>
        <v>19.917999999999999</v>
      </c>
      <c r="K35" s="141">
        <f>'Table 6'!K35-'Table 8'!K35</f>
        <v>40.772000000000006</v>
      </c>
      <c r="L35" s="141">
        <f>'Table 6'!L35-'Table 8'!L35</f>
        <v>-2.5770000000000124</v>
      </c>
    </row>
    <row r="36" spans="1:12" ht="15" customHeight="1">
      <c r="A36" s="143"/>
      <c r="B36" s="155"/>
      <c r="C36" s="2" t="str">
        <f>'Table 6'!C36</f>
        <v>Iraq</v>
      </c>
      <c r="D36" s="2"/>
      <c r="E36" s="2"/>
      <c r="G36" s="141">
        <f>'Table 6'!G36-'Table 8'!G36</f>
        <v>126.69100000000002</v>
      </c>
      <c r="H36" s="141">
        <f>'Table 6'!H36-'Table 8'!H36</f>
        <v>-40.875</v>
      </c>
      <c r="I36" s="141">
        <f>'Table 6'!I36-'Table 8'!I36</f>
        <v>-91.756</v>
      </c>
      <c r="J36" s="141">
        <f>'Table 6'!J36-'Table 8'!J36</f>
        <v>4.41</v>
      </c>
      <c r="K36" s="141">
        <f>'Table 6'!K36-'Table 8'!K36</f>
        <v>5.4969999999999999</v>
      </c>
      <c r="L36" s="141">
        <f>'Table 6'!L36-'Table 8'!L36</f>
        <v>33.387999999999998</v>
      </c>
    </row>
    <row r="37" spans="1:12" ht="15" customHeight="1">
      <c r="A37" s="143"/>
      <c r="B37" s="155"/>
      <c r="C37" s="2" t="str">
        <f>'Table 6'!C37</f>
        <v>Other Asia</v>
      </c>
      <c r="D37" s="145"/>
      <c r="E37" s="145"/>
      <c r="F37" s="143"/>
      <c r="G37" s="141">
        <f>'Table 6'!G37-'Table 8'!G37</f>
        <v>89.105000000000018</v>
      </c>
      <c r="H37" s="141">
        <f>'Table 6'!H37-'Table 8'!H37</f>
        <v>-73.490000000000009</v>
      </c>
      <c r="I37" s="141">
        <f>'Table 6'!I37-'Table 8'!I37</f>
        <v>-252.12099999999998</v>
      </c>
      <c r="J37" s="141">
        <f>'Table 6'!J37-'Table 8'!J37</f>
        <v>98.774000000000001</v>
      </c>
      <c r="K37" s="141">
        <f>'Table 6'!K37-'Table 8'!K37</f>
        <v>-141.86099999999993</v>
      </c>
      <c r="L37" s="141">
        <f>'Table 6'!L37-'Table 8'!L37</f>
        <v>-19.927000000000021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0"/>
      <c r="J38" s="150"/>
      <c r="K38" s="150"/>
      <c r="L38" s="150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4">
        <f>'Table 6'!G39-'Table 8'!G39</f>
        <v>7379.1719999999987</v>
      </c>
      <c r="H39" s="4">
        <f>'Table 6'!H39-'Table 8'!H39</f>
        <v>-7809.9479999999967</v>
      </c>
      <c r="I39" s="4">
        <f>'Table 6'!I39-'Table 8'!I39</f>
        <v>-10824.620999999999</v>
      </c>
      <c r="J39" s="4">
        <f>'Table 6'!J39-'Table 8'!J39</f>
        <v>5614.6809999999969</v>
      </c>
      <c r="K39" s="4">
        <f>'Table 6'!K39-'Table 8'!K39</f>
        <v>-3149.3910000000033</v>
      </c>
      <c r="L39" s="4">
        <f>'Table 6'!L39-'Table 8'!L39</f>
        <v>9633.5900000000111</v>
      </c>
    </row>
    <row r="40" spans="1:12" ht="14.1" customHeight="1">
      <c r="A40" s="143"/>
      <c r="B40" s="155"/>
      <c r="C40" s="145"/>
      <c r="D40" s="145"/>
      <c r="E40" s="145"/>
      <c r="F40" s="143"/>
      <c r="G40" s="146"/>
      <c r="H40" s="146"/>
      <c r="I40" s="146"/>
      <c r="J40" s="146"/>
      <c r="K40" s="141"/>
      <c r="L40" s="141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1">
        <f>'Table 6'!G41-'Table 8'!G41</f>
        <v>-649.94100000000253</v>
      </c>
      <c r="H41" s="21">
        <f>'Table 6'!H41-'Table 8'!H41</f>
        <v>-7826.9629999999997</v>
      </c>
      <c r="I41" s="21">
        <f>'Table 6'!I41-'Table 8'!I41</f>
        <v>-12135.328999999998</v>
      </c>
      <c r="J41" s="21">
        <f>'Table 6'!J41-'Table 8'!J41</f>
        <v>-26626.841</v>
      </c>
      <c r="K41" s="20">
        <f>'Table 6'!K41-'Table 8'!K41</f>
        <v>-20174.833000000006</v>
      </c>
      <c r="L41" s="20">
        <f>'Table 6'!L41-'Table 8'!L41</f>
        <v>-20991.284999999996</v>
      </c>
    </row>
    <row r="42" spans="1:12" ht="15" customHeight="1">
      <c r="A42" s="143"/>
      <c r="B42" s="155"/>
      <c r="C42" s="2" t="str">
        <f>'Table 6'!C42</f>
        <v>United States of America</v>
      </c>
      <c r="D42" s="2"/>
      <c r="E42" s="2"/>
      <c r="G42" s="141">
        <f>'Table 6'!G42-'Table 8'!G42</f>
        <v>-28.901000000001659</v>
      </c>
      <c r="H42" s="141">
        <f>'Table 6'!H42-'Table 8'!H42</f>
        <v>-6630.8230000000003</v>
      </c>
      <c r="I42" s="141">
        <f>'Table 6'!I42-'Table 8'!I42</f>
        <v>-9083.1709999999985</v>
      </c>
      <c r="J42" s="141">
        <f>'Table 6'!J42-'Table 8'!J42</f>
        <v>-25991.601000000002</v>
      </c>
      <c r="K42" s="141">
        <f>'Table 6'!K42-'Table 8'!K42</f>
        <v>-20260.449000000001</v>
      </c>
      <c r="L42" s="141">
        <f>'Table 6'!L42-'Table 8'!L42</f>
        <v>-21289.748</v>
      </c>
    </row>
    <row r="43" spans="1:12" ht="15" customHeight="1">
      <c r="B43" s="36"/>
      <c r="C43" s="2" t="str">
        <f>'Table 6'!C43</f>
        <v>Canada</v>
      </c>
      <c r="D43" s="145"/>
      <c r="E43" s="145"/>
      <c r="F43" s="143"/>
      <c r="G43" s="141">
        <f>'Table 6'!G43-'Table 8'!G43</f>
        <v>-15.830000000000041</v>
      </c>
      <c r="H43" s="141">
        <f>'Table 6'!H43-'Table 8'!H43</f>
        <v>-289.04199999999997</v>
      </c>
      <c r="I43" s="141">
        <f>'Table 6'!I43-'Table 8'!I43</f>
        <v>-224.702</v>
      </c>
      <c r="J43" s="141">
        <f>'Table 6'!J43-'Table 8'!J43</f>
        <v>-69.549999999999955</v>
      </c>
      <c r="K43" s="141">
        <f>'Table 6'!K43-'Table 8'!K43</f>
        <v>258.80799999999999</v>
      </c>
      <c r="L43" s="141">
        <f>'Table 6'!L43-'Table 8'!L43</f>
        <v>491.77699999999993</v>
      </c>
    </row>
    <row r="44" spans="1:12" ht="15" customHeight="1">
      <c r="A44" s="143"/>
      <c r="B44" s="155"/>
      <c r="C44" s="145" t="s">
        <v>132</v>
      </c>
      <c r="D44" s="145"/>
      <c r="E44" s="145"/>
      <c r="F44" s="143"/>
      <c r="G44" s="141">
        <f>'Table 6'!G44-'Table 8'!G44</f>
        <v>-605.21</v>
      </c>
      <c r="H44" s="141">
        <f>'Table 6'!H44-'Table 8'!H44</f>
        <v>-907.09800000000007</v>
      </c>
      <c r="I44" s="141">
        <f>'Table 6'!I44-'Table 8'!I44</f>
        <v>-2827.4559999999997</v>
      </c>
      <c r="J44" s="141">
        <f>'Table 6'!J44-'Table 8'!J44</f>
        <v>-565.68999999999983</v>
      </c>
      <c r="K44" s="141">
        <f>'Table 6'!K44-'Table 8'!K44</f>
        <v>-173.19200000000001</v>
      </c>
      <c r="L44" s="141">
        <f>'Table 6'!L44-'Table 8'!L44</f>
        <v>-193.31399999999996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59"/>
      <c r="J45" s="159"/>
      <c r="K45" s="108"/>
      <c r="L45" s="108"/>
    </row>
    <row r="46" spans="1:12" s="60" customFormat="1" ht="16.5" customHeight="1">
      <c r="A46" s="18"/>
      <c r="B46" s="19" t="s">
        <v>37</v>
      </c>
      <c r="C46" s="19"/>
      <c r="D46" s="19"/>
      <c r="E46" s="19"/>
      <c r="F46" s="18"/>
      <c r="G46" s="21">
        <f>'Table 6'!G46-'Table 8'!G46</f>
        <v>-8191.8419999999969</v>
      </c>
      <c r="H46" s="21">
        <f>'Table 6'!H46-'Table 8'!H46</f>
        <v>-7551.0820000000022</v>
      </c>
      <c r="I46" s="21">
        <f>'Table 6'!I46-'Table 8'!I46</f>
        <v>-12183.401000000007</v>
      </c>
      <c r="J46" s="21">
        <f>'Table 6'!J46-'Table 8'!J46</f>
        <v>-13051.510999999995</v>
      </c>
      <c r="K46" s="20">
        <f>'Table 6'!K46-'Table 8'!K46</f>
        <v>-11850.411000000007</v>
      </c>
      <c r="L46" s="20">
        <f>'Table 6'!L46-'Table 8'!L46</f>
        <v>-11401.165999999997</v>
      </c>
    </row>
    <row r="47" spans="1:12" ht="15" customHeight="1">
      <c r="A47" s="143"/>
      <c r="B47" s="2"/>
      <c r="C47" s="2" t="str">
        <f>'Table 6'!C47</f>
        <v>United Kingdom</v>
      </c>
      <c r="D47" s="145"/>
      <c r="E47" s="145"/>
      <c r="F47" s="143"/>
      <c r="G47" s="141">
        <f>'Table 6'!G47-'Table 8'!G47</f>
        <v>-3232.2849999999999</v>
      </c>
      <c r="H47" s="141">
        <f>'Table 6'!H47-'Table 8'!H47</f>
        <v>-2653.7700000000004</v>
      </c>
      <c r="I47" s="141">
        <f>'Table 6'!I47-'Table 8'!I47</f>
        <v>-4776.51</v>
      </c>
      <c r="J47" s="141">
        <f>'Table 6'!J47-'Table 8'!J47</f>
        <v>-3797.0130000000008</v>
      </c>
      <c r="K47" s="141">
        <f>'Table 6'!K47-'Table 8'!K47</f>
        <v>-2913.17</v>
      </c>
      <c r="L47" s="141">
        <f>'Table 6'!L47-'Table 8'!L47</f>
        <v>-3879.6689999999999</v>
      </c>
    </row>
    <row r="48" spans="1:12" ht="15" customHeight="1">
      <c r="B48" s="2"/>
      <c r="C48" s="2" t="str">
        <f>'Table 6'!C48</f>
        <v>Germany</v>
      </c>
      <c r="D48" s="2"/>
      <c r="E48" s="2"/>
      <c r="G48" s="141">
        <f>'Table 6'!G48-'Table 8'!G48</f>
        <v>-619.42199999999957</v>
      </c>
      <c r="H48" s="141">
        <f>'Table 6'!H48-'Table 8'!H48</f>
        <v>-429.25199999999995</v>
      </c>
      <c r="I48" s="141">
        <f>'Table 6'!I48-'Table 8'!I48</f>
        <v>123.68299999999999</v>
      </c>
      <c r="J48" s="141">
        <f>'Table 6'!J48-'Table 8'!J48</f>
        <v>-220.94799999999987</v>
      </c>
      <c r="K48" s="141">
        <f>'Table 6'!K48-'Table 8'!K48</f>
        <v>-826.41400000000021</v>
      </c>
      <c r="L48" s="141">
        <f>'Table 6'!L48-'Table 8'!L48</f>
        <v>-309.09999999999991</v>
      </c>
    </row>
    <row r="49" spans="1:12" ht="15" customHeight="1">
      <c r="B49" s="2"/>
      <c r="C49" s="2" t="str">
        <f>'Table 6'!C49</f>
        <v>Netherlands</v>
      </c>
      <c r="D49" s="145"/>
      <c r="E49" s="145"/>
      <c r="F49" s="143"/>
      <c r="G49" s="141">
        <f>'Table 6'!G49-'Table 8'!G49</f>
        <v>-1487.5160000000001</v>
      </c>
      <c r="H49" s="141">
        <f>'Table 6'!H49-'Table 8'!H49</f>
        <v>-917.17000000000007</v>
      </c>
      <c r="I49" s="141">
        <f>'Table 6'!I49-'Table 8'!I49</f>
        <v>-1532.46</v>
      </c>
      <c r="J49" s="141">
        <f>'Table 6'!J49-'Table 8'!J49</f>
        <v>-2113.2640000000001</v>
      </c>
      <c r="K49" s="141">
        <f>'Table 6'!K49-'Table 8'!K49</f>
        <v>-2709.1260000000002</v>
      </c>
      <c r="L49" s="141">
        <f>'Table 6'!L49-'Table 8'!L49</f>
        <v>-2452.1320000000005</v>
      </c>
    </row>
    <row r="50" spans="1:12" ht="15" customHeight="1">
      <c r="B50" s="2"/>
      <c r="C50" s="2" t="str">
        <f>'Table 6'!C50</f>
        <v>Ireland</v>
      </c>
      <c r="D50" s="2"/>
      <c r="E50" s="2"/>
      <c r="G50" s="141">
        <f>'Table 6'!G50-'Table 8'!G50</f>
        <v>-1494.9969999999998</v>
      </c>
      <c r="H50" s="141">
        <f>'Table 6'!H50-'Table 8'!H50</f>
        <v>-1123.5659999999998</v>
      </c>
      <c r="I50" s="141">
        <f>'Table 6'!I50-'Table 8'!I50</f>
        <v>-982.87800000000016</v>
      </c>
      <c r="J50" s="141">
        <f>'Table 6'!J50-'Table 8'!J50</f>
        <v>-1793.0809999999999</v>
      </c>
      <c r="K50" s="141">
        <f>'Table 6'!K50-'Table 8'!K50</f>
        <v>-803.71199999999999</v>
      </c>
      <c r="L50" s="141">
        <f>'Table 6'!L50-'Table 8'!L50</f>
        <v>-645.64499999999998</v>
      </c>
    </row>
    <row r="51" spans="1:12" ht="15" customHeight="1">
      <c r="B51" s="2"/>
      <c r="C51" s="2" t="str">
        <f>'Table 6'!C51</f>
        <v>France</v>
      </c>
      <c r="D51" s="145"/>
      <c r="E51" s="145"/>
      <c r="F51" s="143"/>
      <c r="G51" s="141">
        <f>'Table 6'!G51-'Table 8'!G51</f>
        <v>-202.16300000000001</v>
      </c>
      <c r="H51" s="141">
        <f>'Table 6'!H51-'Table 8'!H51</f>
        <v>-653.55700000000002</v>
      </c>
      <c r="I51" s="141">
        <f>'Table 6'!I51-'Table 8'!I51</f>
        <v>-1702.2239999999999</v>
      </c>
      <c r="J51" s="141">
        <f>'Table 6'!J51-'Table 8'!J51</f>
        <v>-348.8889999999999</v>
      </c>
      <c r="K51" s="141">
        <f>'Table 6'!K51-'Table 8'!K51</f>
        <v>-821.64799999999991</v>
      </c>
      <c r="L51" s="141">
        <f>'Table 6'!L51-'Table 8'!L51</f>
        <v>-1163.6409999999998</v>
      </c>
    </row>
    <row r="52" spans="1:12" ht="15" customHeight="1">
      <c r="B52" s="2"/>
      <c r="C52" s="2" t="str">
        <f>'Table 6'!C52</f>
        <v>Switzerland</v>
      </c>
      <c r="D52" s="145"/>
      <c r="E52" s="145"/>
      <c r="F52" s="143"/>
      <c r="G52" s="141">
        <f>'Table 6'!G52-'Table 8'!G52</f>
        <v>-692.06500000000005</v>
      </c>
      <c r="H52" s="141">
        <f>'Table 6'!H52-'Table 8'!H52</f>
        <v>-1037.19</v>
      </c>
      <c r="I52" s="141">
        <f>'Table 6'!I52-'Table 8'!I52</f>
        <v>-1037.2750000000001</v>
      </c>
      <c r="J52" s="141">
        <f>'Table 6'!J52-'Table 8'!J52</f>
        <v>-1218.5319999999999</v>
      </c>
      <c r="K52" s="141">
        <f>'Table 6'!K52-'Table 8'!K52</f>
        <v>-361.08400000000006</v>
      </c>
      <c r="L52" s="141">
        <f>'Table 6'!L52-'Table 8'!L52</f>
        <v>-664.21</v>
      </c>
    </row>
    <row r="53" spans="1:12" ht="15" customHeight="1">
      <c r="A53" s="143"/>
      <c r="B53" s="2"/>
      <c r="C53" s="2" t="str">
        <f>'Table 6'!C53</f>
        <v>Belgium</v>
      </c>
      <c r="D53" s="2"/>
      <c r="E53" s="2"/>
      <c r="G53" s="141">
        <f>'Table 6'!G53-'Table 8'!G53</f>
        <v>-368.40600000000001</v>
      </c>
      <c r="H53" s="141">
        <f>'Table 6'!H53-'Table 8'!H53</f>
        <v>-25.697999999999979</v>
      </c>
      <c r="I53" s="141">
        <f>'Table 6'!I53-'Table 8'!I53</f>
        <v>-134.13600000000002</v>
      </c>
      <c r="J53" s="141">
        <f>'Table 6'!J53-'Table 8'!J53</f>
        <v>19.740999999999985</v>
      </c>
      <c r="K53" s="141">
        <f>'Table 6'!K53-'Table 8'!K53</f>
        <v>-86.620999999999981</v>
      </c>
      <c r="L53" s="141">
        <f>'Table 6'!L53-'Table 8'!L53</f>
        <v>57.177000000000021</v>
      </c>
    </row>
    <row r="54" spans="1:12" ht="15" customHeight="1">
      <c r="B54" s="2"/>
      <c r="C54" s="2" t="str">
        <f>'Table 6'!C54</f>
        <v>Russian Federation</v>
      </c>
      <c r="D54" s="2"/>
      <c r="E54" s="2"/>
      <c r="G54" s="141">
        <f>'Table 6'!G54-'Table 8'!G54</f>
        <v>-91.954000000000008</v>
      </c>
      <c r="H54" s="141">
        <f>'Table 6'!H54-'Table 8'!H54</f>
        <v>-120.31299999999999</v>
      </c>
      <c r="I54" s="141">
        <f>'Table 6'!I54-'Table 8'!I54</f>
        <v>-242.93999999999997</v>
      </c>
      <c r="J54" s="141">
        <f>'Table 6'!J54-'Table 8'!J54</f>
        <v>-35.61399999999999</v>
      </c>
      <c r="K54" s="141">
        <f>'Table 6'!K54-'Table 8'!K54</f>
        <v>401.16499999999996</v>
      </c>
      <c r="L54" s="141">
        <f>'Table 6'!L54-'Table 8'!L54</f>
        <v>444.15800000000002</v>
      </c>
    </row>
    <row r="55" spans="1:12" ht="15" customHeight="1">
      <c r="A55" s="143"/>
      <c r="B55" s="2"/>
      <c r="C55" s="2" t="str">
        <f>'Table 6'!C55</f>
        <v>Sweden</v>
      </c>
      <c r="D55" s="145"/>
      <c r="E55" s="145"/>
      <c r="F55" s="143"/>
      <c r="G55" s="141">
        <f>'Table 6'!G55-'Table 8'!G55</f>
        <v>-85.173000000000002</v>
      </c>
      <c r="H55" s="141">
        <f>'Table 6'!H55-'Table 8'!H55</f>
        <v>-198.82799999999997</v>
      </c>
      <c r="I55" s="141">
        <f>'Table 6'!I55-'Table 8'!I55</f>
        <v>-539.80199999999991</v>
      </c>
      <c r="J55" s="141">
        <f>'Table 6'!J55-'Table 8'!J55</f>
        <v>-321.89299999999997</v>
      </c>
      <c r="K55" s="141">
        <f>'Table 6'!K55-'Table 8'!K55</f>
        <v>136.05100000000004</v>
      </c>
      <c r="L55" s="141">
        <f>'Table 6'!L55-'Table 8'!L55</f>
        <v>-15.536000000000001</v>
      </c>
    </row>
    <row r="56" spans="1:12" ht="15" customHeight="1">
      <c r="A56" s="143"/>
      <c r="B56" s="2"/>
      <c r="C56" s="2" t="str">
        <f>'Table 6'!C56</f>
        <v>Italy</v>
      </c>
      <c r="D56" s="145"/>
      <c r="E56" s="145"/>
      <c r="F56" s="143"/>
      <c r="G56" s="141">
        <f>'Table 6'!G56-'Table 8'!G56</f>
        <v>-469.45000000000005</v>
      </c>
      <c r="H56" s="141">
        <f>'Table 6'!H56-'Table 8'!H56</f>
        <v>-536.93499999999995</v>
      </c>
      <c r="I56" s="141">
        <f>'Table 6'!I56-'Table 8'!I56</f>
        <v>-509.78899999999999</v>
      </c>
      <c r="J56" s="141">
        <f>'Table 6'!J56-'Table 8'!J56</f>
        <v>-498.59200000000004</v>
      </c>
      <c r="K56" s="141">
        <f>'Table 6'!K56-'Table 8'!K56</f>
        <v>-316.22199999999998</v>
      </c>
      <c r="L56" s="141">
        <f>'Table 6'!L56-'Table 8'!L56</f>
        <v>-145.86700000000002</v>
      </c>
    </row>
    <row r="57" spans="1:12" ht="15" customHeight="1">
      <c r="A57" s="143"/>
      <c r="B57" s="2"/>
      <c r="C57" s="2" t="str">
        <f>'Table 6'!C57</f>
        <v>Norway</v>
      </c>
      <c r="D57" s="2"/>
      <c r="G57" s="141">
        <f>'Table 6'!G57-'Table 8'!G57</f>
        <v>-370.39400000000006</v>
      </c>
      <c r="H57" s="141">
        <f>'Table 6'!H57-'Table 8'!H57</f>
        <v>-315.96499999999997</v>
      </c>
      <c r="I57" s="141">
        <f>'Table 6'!I57-'Table 8'!I57</f>
        <v>-426.18299999999999</v>
      </c>
      <c r="J57" s="141">
        <f>'Table 6'!J57-'Table 8'!J57</f>
        <v>-274.64300000000003</v>
      </c>
      <c r="K57" s="141">
        <f>'Table 6'!K57-'Table 8'!K57</f>
        <v>-533.13099999999997</v>
      </c>
      <c r="L57" s="141">
        <f>'Table 6'!L57-'Table 8'!L57</f>
        <v>-536.67200000000003</v>
      </c>
    </row>
    <row r="58" spans="1:12" ht="15" customHeight="1">
      <c r="A58" s="143"/>
      <c r="B58" s="2"/>
      <c r="C58" s="2" t="str">
        <f>'Table 6'!C58</f>
        <v>Austria</v>
      </c>
      <c r="D58" s="145"/>
      <c r="E58" s="145"/>
      <c r="F58" s="143"/>
      <c r="G58" s="141">
        <f>'Table 6'!G58-'Table 8'!G58</f>
        <v>535.20800000000008</v>
      </c>
      <c r="H58" s="141">
        <f>'Table 6'!H58-'Table 8'!H58</f>
        <v>464.74800000000005</v>
      </c>
      <c r="I58" s="141">
        <f>'Table 6'!I58-'Table 8'!I58</f>
        <v>504.43899999999996</v>
      </c>
      <c r="J58" s="141">
        <f>'Table 6'!J58-'Table 8'!J58</f>
        <v>-156.34699999999998</v>
      </c>
      <c r="K58" s="141">
        <f>'Table 6'!K58-'Table 8'!K58</f>
        <v>-604.70800000000008</v>
      </c>
      <c r="L58" s="141">
        <f>'Table 6'!L58-'Table 8'!L58</f>
        <v>-695.53399999999999</v>
      </c>
    </row>
    <row r="59" spans="1:12" ht="15" customHeight="1">
      <c r="A59" s="143"/>
      <c r="B59" s="2"/>
      <c r="C59" s="2" t="str">
        <f>'Table 6'!C59</f>
        <v>Poland</v>
      </c>
      <c r="D59" s="2"/>
      <c r="E59" s="2"/>
      <c r="G59" s="141">
        <f>'Table 6'!G59-'Table 8'!G59</f>
        <v>271.41399999999999</v>
      </c>
      <c r="H59" s="141">
        <f>'Table 6'!H59-'Table 8'!H59</f>
        <v>-50.605000000000004</v>
      </c>
      <c r="I59" s="141">
        <f>'Table 6'!I59-'Table 8'!I59</f>
        <v>-86.626000000000005</v>
      </c>
      <c r="J59" s="141">
        <f>'Table 6'!J59-'Table 8'!J59</f>
        <v>-93.538999999999987</v>
      </c>
      <c r="K59" s="141">
        <f>'Table 6'!K59-'Table 8'!K59</f>
        <v>-98.1</v>
      </c>
      <c r="L59" s="141">
        <f>'Table 6'!L59-'Table 8'!L59</f>
        <v>-16.955000000000013</v>
      </c>
    </row>
    <row r="60" spans="1:12" ht="15" customHeight="1">
      <c r="A60" s="143"/>
      <c r="B60" s="155"/>
      <c r="C60" s="145" t="s">
        <v>120</v>
      </c>
      <c r="D60" s="145"/>
      <c r="E60" s="145"/>
      <c r="F60" s="143"/>
      <c r="G60" s="141">
        <f>'Table 6'!G60-'Table 8'!G60</f>
        <v>115.3610000000001</v>
      </c>
      <c r="H60" s="141">
        <f>'Table 6'!H60-'Table 8'!H60</f>
        <v>47.019000000000005</v>
      </c>
      <c r="I60" s="141">
        <f>'Table 6'!I60-'Table 8'!I60</f>
        <v>-840.69999999999993</v>
      </c>
      <c r="J60" s="141">
        <f>'Table 6'!J60-'Table 8'!J60</f>
        <v>-2198.8970000000027</v>
      </c>
      <c r="K60" s="141">
        <f>'Table 6'!K60-'Table 8'!K60</f>
        <v>-2313.6910000000007</v>
      </c>
      <c r="L60" s="141">
        <f>'Table 6'!L60-'Table 8'!L60</f>
        <v>-1377.54</v>
      </c>
    </row>
    <row r="61" spans="1:12" ht="7.5" customHeight="1">
      <c r="A61" s="147"/>
      <c r="B61" s="148"/>
      <c r="C61" s="149"/>
      <c r="D61" s="149"/>
      <c r="E61" s="149"/>
      <c r="F61" s="147"/>
      <c r="G61" s="176"/>
      <c r="H61" s="176"/>
      <c r="I61" s="176"/>
      <c r="J61" s="176"/>
      <c r="K61" s="150"/>
      <c r="L61" s="150"/>
    </row>
    <row r="62" spans="1:12" s="311" customFormat="1" ht="14.1" customHeight="1">
      <c r="A62" s="161"/>
      <c r="B62" s="162" t="s">
        <v>198</v>
      </c>
      <c r="C62" s="162"/>
      <c r="D62" s="162"/>
      <c r="E62" s="162"/>
      <c r="F62" s="163"/>
      <c r="G62" s="4">
        <f>'Table 6'!G62-'Table 8'!G62</f>
        <v>-3917.985999999999</v>
      </c>
      <c r="H62" s="4">
        <f>'Table 6'!H62-'Table 8'!H62</f>
        <v>-3360.5949999999993</v>
      </c>
      <c r="I62" s="4">
        <f>'Table 6'!I62-'Table 8'!I62</f>
        <v>-5636.1749999999993</v>
      </c>
      <c r="J62" s="4">
        <f>'Table 6'!J62-'Table 8'!J62</f>
        <v>-7720.1479999999992</v>
      </c>
      <c r="K62" s="4">
        <f>'Table 6'!K62-'Table 8'!K62</f>
        <v>-8429.2880000000005</v>
      </c>
      <c r="L62" s="4">
        <f>'Table 6'!L62-'Table 8'!L62</f>
        <v>-6938.3410000000003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46"/>
      <c r="K63" s="141"/>
      <c r="L63" s="141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1">
        <f>'Table 6'!G64-'Table 8'!G64</f>
        <v>843.49399999999969</v>
      </c>
      <c r="H64" s="21">
        <f>'Table 6'!H64-'Table 8'!H64</f>
        <v>-1231.1269999999995</v>
      </c>
      <c r="I64" s="21">
        <f>'Table 6'!I64-'Table 8'!I64</f>
        <v>-2085.6610000000001</v>
      </c>
      <c r="J64" s="21">
        <f>'Table 6'!J64-'Table 8'!J64</f>
        <v>1399.6249999999995</v>
      </c>
      <c r="K64" s="20">
        <f>'Table 6'!K64-'Table 8'!K64</f>
        <v>3825.2819999999997</v>
      </c>
      <c r="L64" s="20">
        <f>'Table 6'!L64-'Table 8'!L64</f>
        <v>4425.8230000000003</v>
      </c>
    </row>
    <row r="65" spans="1:12" ht="15" customHeight="1">
      <c r="A65" s="143"/>
      <c r="B65" s="155"/>
      <c r="C65" s="145" t="s">
        <v>45</v>
      </c>
      <c r="D65" s="145"/>
      <c r="E65" s="145"/>
      <c r="F65" s="143"/>
      <c r="G65" s="141">
        <f>'Table 6'!G65-'Table 8'!G65</f>
        <v>792.93299999999999</v>
      </c>
      <c r="H65" s="141">
        <f>'Table 6'!H65-'Table 8'!H65</f>
        <v>-1104.4219999999996</v>
      </c>
      <c r="I65" s="141">
        <f>'Table 6'!I65-'Table 8'!I65</f>
        <v>-1723.4690000000003</v>
      </c>
      <c r="J65" s="141">
        <f>'Table 6'!J65-'Table 8'!J65</f>
        <v>1419.9479999999999</v>
      </c>
      <c r="K65" s="141">
        <f>'Table 6'!K65-'Table 8'!K65</f>
        <v>3477.9240000000004</v>
      </c>
      <c r="L65" s="141">
        <f>'Table 6'!L65-'Table 8'!L65</f>
        <v>4081.7019999999998</v>
      </c>
    </row>
    <row r="66" spans="1:12" ht="15" customHeight="1">
      <c r="A66" s="143"/>
      <c r="B66" s="155"/>
      <c r="C66" s="145" t="s">
        <v>46</v>
      </c>
      <c r="D66" s="145"/>
      <c r="E66" s="145"/>
      <c r="F66" s="143"/>
      <c r="G66" s="141">
        <f>'Table 6'!G66-'Table 8'!G66</f>
        <v>51.491000000000042</v>
      </c>
      <c r="H66" s="141">
        <f>'Table 6'!H66-'Table 8'!H66</f>
        <v>-183.75499999999997</v>
      </c>
      <c r="I66" s="141">
        <f>'Table 6'!I66-'Table 8'!I66</f>
        <v>-150.46</v>
      </c>
      <c r="J66" s="141">
        <f>'Table 6'!J66-'Table 8'!J66</f>
        <v>118.94799999999998</v>
      </c>
      <c r="K66" s="141">
        <f>'Table 6'!K66-'Table 8'!K66</f>
        <v>287.80500000000006</v>
      </c>
      <c r="L66" s="141">
        <f>'Table 6'!L66-'Table 8'!L66</f>
        <v>321.91300000000007</v>
      </c>
    </row>
    <row r="67" spans="1:12" ht="15" customHeight="1">
      <c r="A67" s="143"/>
      <c r="B67" s="155"/>
      <c r="C67" s="145" t="s">
        <v>121</v>
      </c>
      <c r="D67" s="145"/>
      <c r="E67" s="145"/>
      <c r="F67" s="143"/>
      <c r="G67" s="141">
        <f>'Table 6'!G67-'Table 8'!G67</f>
        <v>-0.92999999999999261</v>
      </c>
      <c r="H67" s="141">
        <f>'Table 6'!H67-'Table 8'!H67</f>
        <v>57.049999999999983</v>
      </c>
      <c r="I67" s="141">
        <f>'Table 6'!I67-'Table 8'!I67</f>
        <v>-211.732</v>
      </c>
      <c r="J67" s="141">
        <f>'Table 6'!J67-'Table 8'!J67</f>
        <v>-139.27099999999984</v>
      </c>
      <c r="K67" s="141">
        <f>'Table 6'!K67-'Table 8'!K67</f>
        <v>59.552999999999997</v>
      </c>
      <c r="L67" s="141">
        <f>'Table 6'!L67-'Table 8'!L67</f>
        <v>22.207999999999998</v>
      </c>
    </row>
    <row r="68" spans="1:12" ht="14.1" customHeight="1">
      <c r="A68" s="143"/>
      <c r="B68" s="155"/>
      <c r="C68" s="145"/>
      <c r="D68" s="145"/>
      <c r="E68" s="145"/>
      <c r="F68" s="143"/>
      <c r="G68" s="159"/>
      <c r="H68" s="159"/>
      <c r="I68" s="159"/>
      <c r="J68" s="159"/>
      <c r="K68" s="108"/>
      <c r="L68" s="108"/>
    </row>
    <row r="69" spans="1:12" s="60" customFormat="1" ht="15.75" customHeight="1">
      <c r="A69" s="18"/>
      <c r="B69" s="19" t="s">
        <v>47</v>
      </c>
      <c r="C69" s="19"/>
      <c r="D69" s="19"/>
      <c r="E69" s="19"/>
      <c r="F69" s="18"/>
      <c r="G69" s="21">
        <f>'Table 6'!G69-'Table 8'!G69</f>
        <v>72.304999999999836</v>
      </c>
      <c r="H69" s="21">
        <f>'Table 6'!H69-'Table 8'!H69</f>
        <v>-235.59100000000001</v>
      </c>
      <c r="I69" s="21">
        <f>'Table 6'!I69-'Table 8'!I69</f>
        <v>-771.00599999999997</v>
      </c>
      <c r="J69" s="21">
        <f>'Table 6'!J69-'Table 8'!J69</f>
        <v>-323.42000000000007</v>
      </c>
      <c r="K69" s="20">
        <f>'Table 6'!K69-'Table 8'!K69</f>
        <v>-127.35799999999995</v>
      </c>
      <c r="L69" s="20">
        <f>'Table 6'!L69-'Table 8'!L69</f>
        <v>68.771999999999935</v>
      </c>
    </row>
    <row r="70" spans="1:12" ht="15" customHeight="1">
      <c r="A70" s="143"/>
      <c r="B70" s="155"/>
      <c r="C70" s="2" t="str">
        <f>'Table 6'!C70</f>
        <v>Mauritius</v>
      </c>
      <c r="D70" s="145"/>
      <c r="E70" s="145"/>
      <c r="F70" s="143"/>
      <c r="G70" s="141">
        <f>'Table 6'!G70-'Table 8'!G70</f>
        <v>-28.955999999999989</v>
      </c>
      <c r="H70" s="141">
        <f>'Table 6'!H70-'Table 8'!H70</f>
        <v>-39.764999999999986</v>
      </c>
      <c r="I70" s="141">
        <f>'Table 6'!I70-'Table 8'!I70</f>
        <v>-86.26700000000001</v>
      </c>
      <c r="J70" s="141">
        <f>'Table 6'!J70-'Table 8'!J70</f>
        <v>-309.11599999999999</v>
      </c>
      <c r="K70" s="141">
        <f>'Table 6'!K70-'Table 8'!K70</f>
        <v>-184.208</v>
      </c>
      <c r="L70" s="141">
        <f>'Table 6'!L70-'Table 8'!L70</f>
        <v>-94.974000000000018</v>
      </c>
    </row>
    <row r="71" spans="1:12" ht="15" customHeight="1">
      <c r="A71" s="143"/>
      <c r="B71" s="155"/>
      <c r="C71" s="2" t="str">
        <f>'Table 6'!C71</f>
        <v>Egypt</v>
      </c>
      <c r="D71" s="145"/>
      <c r="E71" s="145"/>
      <c r="F71" s="143"/>
      <c r="G71" s="141">
        <f>'Table 6'!G71-'Table 8'!G71</f>
        <v>399.56200000000001</v>
      </c>
      <c r="H71" s="141">
        <f>'Table 6'!H71-'Table 8'!H71</f>
        <v>91.435999999999993</v>
      </c>
      <c r="I71" s="141">
        <f>'Table 6'!I71-'Table 8'!I71</f>
        <v>-47.533999999999992</v>
      </c>
      <c r="J71" s="141">
        <f>'Table 6'!J71-'Table 8'!J71</f>
        <v>-16.819000000000003</v>
      </c>
      <c r="K71" s="141">
        <f>'Table 6'!K71-'Table 8'!K71</f>
        <v>-29.004999999999995</v>
      </c>
      <c r="L71" s="141">
        <f>'Table 6'!L71-'Table 8'!L71</f>
        <v>20.384000000000015</v>
      </c>
    </row>
    <row r="72" spans="1:12" ht="15" customHeight="1">
      <c r="A72" s="143"/>
      <c r="B72" s="155"/>
      <c r="C72" s="145" t="s">
        <v>122</v>
      </c>
      <c r="D72" s="145"/>
      <c r="E72" s="145"/>
      <c r="F72" s="143"/>
      <c r="G72" s="141">
        <f>'Table 6'!G72-'Table 8'!G72</f>
        <v>-105.358</v>
      </c>
      <c r="H72" s="141">
        <f>'Table 6'!H72-'Table 8'!H72</f>
        <v>-79.484999999999999</v>
      </c>
      <c r="I72" s="141">
        <f>'Table 6'!I72-'Table 8'!I72</f>
        <v>-149.95699999999999</v>
      </c>
      <c r="J72" s="141">
        <f>'Table 6'!J72-'Table 8'!J72</f>
        <v>-40.131000000000014</v>
      </c>
      <c r="K72" s="141">
        <f>'Table 6'!K72-'Table 8'!K72</f>
        <v>-53.673000000000016</v>
      </c>
      <c r="L72" s="141">
        <f>'Table 6'!L72-'Table 8'!L72</f>
        <v>-61.054999999999993</v>
      </c>
    </row>
    <row r="73" spans="1:12" ht="15" customHeight="1">
      <c r="A73" s="143"/>
      <c r="B73" s="155"/>
      <c r="C73" s="145" t="s">
        <v>124</v>
      </c>
      <c r="D73" s="145"/>
      <c r="E73" s="145"/>
      <c r="F73" s="143"/>
      <c r="G73" s="141">
        <f>'Table 6'!G73-'Table 8'!G73</f>
        <v>-192.94299999999998</v>
      </c>
      <c r="H73" s="141">
        <f>'Table 6'!H73-'Table 8'!H73</f>
        <v>-207.77700000000004</v>
      </c>
      <c r="I73" s="141">
        <f>'Table 6'!I73-'Table 8'!I73</f>
        <v>-487.24800000000005</v>
      </c>
      <c r="J73" s="141">
        <f>'Table 6'!J73-'Table 8'!J73</f>
        <v>42.646000000000072</v>
      </c>
      <c r="K73" s="141">
        <f>'Table 6'!K73-'Table 8'!K73</f>
        <v>139.52799999999996</v>
      </c>
      <c r="L73" s="141">
        <f>'Table 6'!L73-'Table 8'!L73</f>
        <v>204.41699999999997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59"/>
      <c r="J74" s="159"/>
      <c r="K74" s="108"/>
      <c r="L74" s="108"/>
    </row>
    <row r="75" spans="1:12" s="60" customFormat="1" ht="17.100000000000001" customHeight="1">
      <c r="A75" s="18"/>
      <c r="B75" s="19" t="s">
        <v>190</v>
      </c>
      <c r="C75" s="19"/>
      <c r="D75" s="19"/>
      <c r="E75" s="19"/>
      <c r="F75" s="18"/>
      <c r="G75" s="21">
        <f>'Table 6'!G75-'Table 8'!G75</f>
        <v>-124.879</v>
      </c>
      <c r="H75" s="21">
        <f>'Table 6'!H75-'Table 8'!H75</f>
        <v>-29.784999999999997</v>
      </c>
      <c r="I75" s="21">
        <f>'Table 6'!I75-'Table 8'!I75</f>
        <v>-78.565999999999988</v>
      </c>
      <c r="J75" s="21">
        <f>'Table 6'!J75-'Table 8'!J75</f>
        <v>34.661999999999978</v>
      </c>
      <c r="K75" s="20">
        <f>'Table 6'!K75-'Table 8'!K75</f>
        <v>1506.134</v>
      </c>
      <c r="L75" s="20">
        <f>'Table 6'!L75-'Table 8'!L75</f>
        <v>1286.289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471"/>
      <c r="B80" s="471"/>
      <c r="C80" s="471"/>
      <c r="D80" s="471"/>
      <c r="E80" s="471"/>
      <c r="F80" s="471"/>
      <c r="G80" s="471"/>
      <c r="H80" s="471"/>
      <c r="I80" s="471"/>
      <c r="J80" s="471"/>
      <c r="K80" s="471"/>
      <c r="L80" s="174"/>
    </row>
    <row r="81" spans="1:12" ht="11.25" customHeight="1">
      <c r="A81" s="60"/>
      <c r="B81" s="60"/>
      <c r="C81" s="113"/>
      <c r="D81" s="113"/>
      <c r="E81" s="113"/>
      <c r="F81" s="113"/>
      <c r="G81" s="175"/>
      <c r="H81" s="175"/>
      <c r="I81" s="175"/>
      <c r="J81" s="175"/>
      <c r="K81" s="175"/>
      <c r="L81" s="175"/>
    </row>
    <row r="82" spans="1:12" s="312" customFormat="1" ht="21.7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</row>
    <row r="83" spans="1:12" ht="15">
      <c r="B83" s="1"/>
      <c r="C83" s="80"/>
      <c r="D83" s="80"/>
      <c r="E83" s="80"/>
      <c r="F83" s="80"/>
      <c r="J83" s="33"/>
      <c r="K83" s="33"/>
    </row>
    <row r="84" spans="1:12" ht="15">
      <c r="B84" s="1"/>
      <c r="C84" s="80"/>
      <c r="D84" s="80"/>
      <c r="E84" s="80"/>
      <c r="F84" s="80"/>
      <c r="G84" s="242"/>
      <c r="H84" s="242"/>
      <c r="I84" s="242"/>
      <c r="J84" s="242"/>
      <c r="K84" s="242"/>
      <c r="L84" s="242"/>
    </row>
    <row r="85" spans="1:12" ht="15">
      <c r="B85" s="1"/>
      <c r="C85" s="80"/>
      <c r="D85" s="80"/>
      <c r="E85" s="80"/>
      <c r="F85" s="80"/>
      <c r="G85" s="132"/>
      <c r="H85" s="132"/>
      <c r="I85" s="132"/>
      <c r="J85" s="132"/>
      <c r="K85" s="132"/>
      <c r="L85" s="132"/>
    </row>
    <row r="86" spans="1:12" ht="15">
      <c r="B86" s="1"/>
      <c r="C86" s="80"/>
      <c r="D86" s="80"/>
      <c r="E86" s="80"/>
      <c r="F86" s="80"/>
      <c r="G86" s="244"/>
      <c r="H86" s="244"/>
      <c r="I86" s="244"/>
      <c r="J86" s="283"/>
      <c r="K86" s="283"/>
      <c r="L86" s="244"/>
    </row>
    <row r="89" spans="1:12" ht="15">
      <c r="B89" s="1"/>
    </row>
  </sheetData>
  <mergeCells count="4">
    <mergeCell ref="A2:C3"/>
    <mergeCell ref="J3:K4"/>
    <mergeCell ref="A5:F5"/>
    <mergeCell ref="A80:K80"/>
  </mergeCells>
  <conditionalFormatting sqref="D10:E37">
    <cfRule type="duplicateValues" dxfId="31" priority="6"/>
  </conditionalFormatting>
  <conditionalFormatting sqref="D56:E56">
    <cfRule type="duplicateValues" dxfId="30" priority="4"/>
  </conditionalFormatting>
  <conditionalFormatting sqref="D47:E49 D51:E55 D50 D57:E60">
    <cfRule type="duplicateValues" dxfId="29" priority="5"/>
  </conditionalFormatting>
  <conditionalFormatting sqref="D9:E9 D61:E75 D38:E46">
    <cfRule type="duplicateValues" dxfId="28" priority="35"/>
  </conditionalFormatting>
  <conditionalFormatting sqref="D76:E76">
    <cfRule type="duplicateValues" dxfId="27" priority="2"/>
  </conditionalFormatting>
  <conditionalFormatting sqref="D77:E78">
    <cfRule type="duplicateValues" dxfId="26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82"/>
  <sheetViews>
    <sheetView showGridLines="0" view="pageBreakPreview" zoomScale="70" zoomScaleNormal="90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A2" sqref="A2:C3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6.5546875" style="1" customWidth="1"/>
    <col min="4" max="4" width="4.109375" style="1" customWidth="1"/>
    <col min="5" max="5" width="26.44140625" style="1" customWidth="1"/>
    <col min="6" max="6" width="2.44140625" style="1" customWidth="1"/>
    <col min="7" max="8" width="15.6640625" style="136" customWidth="1"/>
    <col min="9" max="9" width="15.5546875" style="136" customWidth="1"/>
    <col min="10" max="10" width="17.5546875" style="136" bestFit="1" customWidth="1"/>
    <col min="11" max="11" width="16.6640625" style="200" customWidth="1"/>
    <col min="12" max="12" width="15.44140625" style="200" customWidth="1"/>
    <col min="13" max="16384" width="9.109375" style="7"/>
  </cols>
  <sheetData>
    <row r="2" spans="1:12" ht="15" customHeight="1">
      <c r="A2" s="460" t="s">
        <v>213</v>
      </c>
      <c r="B2" s="460"/>
      <c r="C2" s="460"/>
      <c r="D2" s="182" t="s">
        <v>157</v>
      </c>
      <c r="E2" s="198" t="s">
        <v>214</v>
      </c>
      <c r="G2" s="137"/>
      <c r="H2" s="137"/>
      <c r="I2" s="137"/>
      <c r="J2" s="137"/>
      <c r="K2" s="201"/>
      <c r="L2" s="201"/>
    </row>
    <row r="3" spans="1:12" ht="15" customHeight="1">
      <c r="A3" s="460"/>
      <c r="B3" s="460"/>
      <c r="C3" s="460"/>
      <c r="D3" s="183" t="s">
        <v>158</v>
      </c>
      <c r="E3" s="199" t="s">
        <v>215</v>
      </c>
      <c r="G3" s="54"/>
      <c r="H3" s="54"/>
      <c r="J3" s="54"/>
      <c r="K3" s="202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54"/>
      <c r="K4" s="202"/>
      <c r="L4" s="202"/>
    </row>
    <row r="5" spans="1:12" s="284" customFormat="1" ht="24.75" customHeight="1">
      <c r="A5" s="464"/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30">
        <v>2023</v>
      </c>
      <c r="L5" s="30" t="s">
        <v>241</v>
      </c>
    </row>
    <row r="6" spans="1:12" ht="1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203"/>
      <c r="L6" s="203"/>
    </row>
    <row r="7" spans="1:12" s="60" customFormat="1" ht="24.75" customHeight="1" thickBot="1">
      <c r="A7" s="300"/>
      <c r="B7" s="300" t="s">
        <v>142</v>
      </c>
      <c r="C7" s="300"/>
      <c r="D7" s="300"/>
      <c r="E7" s="300"/>
      <c r="F7" s="236"/>
      <c r="G7" s="236">
        <f t="shared" ref="G7:J7" si="0">G9+G35</f>
        <v>170221.177</v>
      </c>
      <c r="H7" s="236">
        <f t="shared" si="0"/>
        <v>92966.614000000001</v>
      </c>
      <c r="I7" s="236">
        <f t="shared" si="0"/>
        <v>88054.164999999994</v>
      </c>
      <c r="J7" s="236">
        <f t="shared" si="0"/>
        <v>141391.652</v>
      </c>
      <c r="K7" s="299">
        <f>K9+K35</f>
        <v>194980.39800000002</v>
      </c>
      <c r="L7" s="299">
        <f t="shared" ref="L7" si="1">L9+L35</f>
        <v>242862.50899999999</v>
      </c>
    </row>
    <row r="8" spans="1:12" s="60" customFormat="1" ht="12.75" customHeight="1">
      <c r="A8" s="43"/>
      <c r="B8" s="43"/>
      <c r="C8" s="43"/>
      <c r="D8" s="43"/>
      <c r="E8" s="43"/>
      <c r="F8" s="43"/>
      <c r="G8" s="185"/>
      <c r="H8" s="185"/>
      <c r="I8" s="185"/>
      <c r="J8" s="185"/>
      <c r="K8" s="204"/>
      <c r="L8" s="204"/>
    </row>
    <row r="9" spans="1:12" s="60" customFormat="1" ht="16.5" customHeight="1">
      <c r="A9" s="18"/>
      <c r="B9" s="19" t="s">
        <v>216</v>
      </c>
      <c r="C9" s="19"/>
      <c r="D9" s="19"/>
      <c r="E9" s="19"/>
      <c r="F9" s="18"/>
      <c r="G9" s="21">
        <f t="shared" ref="G9:K9" si="2">SUM(G10:G33)</f>
        <v>26029.405999999999</v>
      </c>
      <c r="H9" s="21">
        <f t="shared" si="2"/>
        <v>7191.223</v>
      </c>
      <c r="I9" s="21">
        <f t="shared" si="2"/>
        <v>4358.8550000000005</v>
      </c>
      <c r="J9" s="21">
        <f t="shared" si="2"/>
        <v>10837.584000000001</v>
      </c>
      <c r="K9" s="21">
        <f t="shared" si="2"/>
        <v>21688.129000000008</v>
      </c>
      <c r="L9" s="21">
        <f t="shared" ref="L9" si="3">SUM(L10:L33)</f>
        <v>27114.893999999993</v>
      </c>
    </row>
    <row r="10" spans="1:12" ht="15" customHeight="1">
      <c r="A10" s="143"/>
      <c r="B10" s="155"/>
      <c r="C10" s="2" t="s">
        <v>26</v>
      </c>
      <c r="D10" s="2"/>
      <c r="E10" s="2"/>
      <c r="G10" s="141">
        <v>14804.8</v>
      </c>
      <c r="H10" s="141">
        <v>3644.0509999999999</v>
      </c>
      <c r="I10" s="141">
        <v>1816.03</v>
      </c>
      <c r="J10" s="141">
        <v>6269.598</v>
      </c>
      <c r="K10" s="146">
        <v>13728.39</v>
      </c>
      <c r="L10" s="146">
        <v>16637.059000000001</v>
      </c>
    </row>
    <row r="11" spans="1:12" ht="15" customHeight="1">
      <c r="A11" s="143"/>
      <c r="B11" s="155"/>
      <c r="C11" s="2" t="s">
        <v>25</v>
      </c>
      <c r="D11" s="2"/>
      <c r="E11" s="2"/>
      <c r="G11" s="141">
        <v>3982.53</v>
      </c>
      <c r="H11" s="141">
        <v>895.42399999999998</v>
      </c>
      <c r="I11" s="141">
        <v>640.83699999999999</v>
      </c>
      <c r="J11" s="141">
        <v>1452.6420000000001</v>
      </c>
      <c r="K11" s="146">
        <v>2785.3809999999999</v>
      </c>
      <c r="L11" s="146">
        <v>4001.0520000000001</v>
      </c>
    </row>
    <row r="12" spans="1:12" ht="15" customHeight="1">
      <c r="B12" s="2"/>
      <c r="C12" s="2" t="s">
        <v>116</v>
      </c>
      <c r="D12" s="2"/>
      <c r="E12" s="2"/>
      <c r="G12" s="141">
        <v>573</v>
      </c>
      <c r="H12" s="141">
        <v>659.84799999999996</v>
      </c>
      <c r="I12" s="141">
        <v>651.96199999999999</v>
      </c>
      <c r="J12" s="141">
        <v>981.68899999999996</v>
      </c>
      <c r="K12" s="146">
        <v>1080.875</v>
      </c>
      <c r="L12" s="146">
        <v>1437.8720000000001</v>
      </c>
    </row>
    <row r="13" spans="1:12" ht="15" customHeight="1">
      <c r="B13" s="2"/>
      <c r="C13" s="2" t="s">
        <v>115</v>
      </c>
      <c r="D13" s="145"/>
      <c r="E13" s="145"/>
      <c r="F13" s="143"/>
      <c r="G13" s="141">
        <v>1516.269</v>
      </c>
      <c r="H13" s="141">
        <v>645.54700000000003</v>
      </c>
      <c r="I13" s="141">
        <v>263.55799999999999</v>
      </c>
      <c r="J13" s="141">
        <v>399.512</v>
      </c>
      <c r="K13" s="146">
        <v>816.94200000000001</v>
      </c>
      <c r="L13" s="146">
        <v>1133.7360000000001</v>
      </c>
    </row>
    <row r="14" spans="1:12" ht="15" customHeight="1">
      <c r="B14" s="2"/>
      <c r="C14" s="2" t="s">
        <v>33</v>
      </c>
      <c r="D14" s="2"/>
      <c r="E14" s="2"/>
      <c r="G14" s="141">
        <v>1566.298</v>
      </c>
      <c r="H14" s="141">
        <v>64.167000000000002</v>
      </c>
      <c r="I14" s="141">
        <v>104.027</v>
      </c>
      <c r="J14" s="141">
        <v>358.59500000000003</v>
      </c>
      <c r="K14" s="146">
        <v>1065.2249999999999</v>
      </c>
      <c r="L14" s="146">
        <v>1105.7539999999999</v>
      </c>
    </row>
    <row r="15" spans="1:12" ht="15" customHeight="1">
      <c r="B15" s="2"/>
      <c r="C15" s="2" t="s">
        <v>36</v>
      </c>
      <c r="D15" s="2"/>
      <c r="E15" s="2"/>
      <c r="G15" s="141">
        <v>490.64800000000002</v>
      </c>
      <c r="H15" s="141">
        <v>115.15300000000001</v>
      </c>
      <c r="I15" s="141">
        <v>78.680999999999997</v>
      </c>
      <c r="J15" s="141">
        <v>252.36</v>
      </c>
      <c r="K15" s="146">
        <v>607.29300000000001</v>
      </c>
      <c r="L15" s="146">
        <v>596.68799999999999</v>
      </c>
    </row>
    <row r="16" spans="1:12" ht="15" customHeight="1">
      <c r="B16" s="2"/>
      <c r="C16" s="2" t="s">
        <v>235</v>
      </c>
      <c r="D16" s="145"/>
      <c r="E16" s="145"/>
      <c r="F16" s="143"/>
      <c r="G16" s="141">
        <v>524.90200000000004</v>
      </c>
      <c r="H16" s="141">
        <v>90.885999999999996</v>
      </c>
      <c r="I16" s="141">
        <v>67.468999999999994</v>
      </c>
      <c r="J16" s="141">
        <v>153.30199999999999</v>
      </c>
      <c r="K16" s="146">
        <v>220.68199999999999</v>
      </c>
      <c r="L16" s="146">
        <v>304.44499999999999</v>
      </c>
    </row>
    <row r="17" spans="2:12" ht="15" customHeight="1">
      <c r="B17" s="155"/>
      <c r="C17" s="2" t="s">
        <v>70</v>
      </c>
      <c r="D17" s="145"/>
      <c r="E17" s="145"/>
      <c r="F17" s="143"/>
      <c r="G17" s="141">
        <v>247.011</v>
      </c>
      <c r="H17" s="141">
        <v>42.305999999999997</v>
      </c>
      <c r="I17" s="141">
        <v>37.484999999999999</v>
      </c>
      <c r="J17" s="141">
        <v>56.826000000000001</v>
      </c>
      <c r="K17" s="146">
        <v>217.733</v>
      </c>
      <c r="L17" s="146">
        <v>271.56700000000001</v>
      </c>
    </row>
    <row r="18" spans="2:12" ht="15" customHeight="1">
      <c r="B18" s="2"/>
      <c r="C18" s="2" t="s">
        <v>104</v>
      </c>
      <c r="D18" s="2"/>
      <c r="E18" s="2"/>
      <c r="G18" s="141">
        <v>126.393</v>
      </c>
      <c r="H18" s="141">
        <v>29.911000000000001</v>
      </c>
      <c r="I18" s="141">
        <v>27.198</v>
      </c>
      <c r="J18" s="141">
        <v>59.37</v>
      </c>
      <c r="K18" s="146">
        <v>200.85900000000001</v>
      </c>
      <c r="L18" s="146">
        <v>222.476</v>
      </c>
    </row>
    <row r="19" spans="2:12" ht="15" customHeight="1">
      <c r="B19" s="2"/>
      <c r="C19" s="2" t="s">
        <v>67</v>
      </c>
      <c r="D19" s="2"/>
      <c r="E19" s="2"/>
      <c r="G19" s="141">
        <v>361.41500000000002</v>
      </c>
      <c r="H19" s="141">
        <v>54.456000000000003</v>
      </c>
      <c r="I19" s="141">
        <v>4.2930000000000001</v>
      </c>
      <c r="J19" s="141">
        <v>19.698</v>
      </c>
      <c r="K19" s="146">
        <v>163.18600000000001</v>
      </c>
      <c r="L19" s="146">
        <v>194.93100000000001</v>
      </c>
    </row>
    <row r="20" spans="2:12" ht="15" customHeight="1">
      <c r="B20" s="2"/>
      <c r="C20" s="2" t="s">
        <v>105</v>
      </c>
      <c r="D20" s="2"/>
      <c r="E20" s="2"/>
      <c r="G20" s="141">
        <v>249.45599999999999</v>
      </c>
      <c r="H20" s="141">
        <v>191.28100000000001</v>
      </c>
      <c r="I20" s="141">
        <v>287.68400000000003</v>
      </c>
      <c r="J20" s="141">
        <v>168.26300000000001</v>
      </c>
      <c r="K20" s="146">
        <v>121.20099999999999</v>
      </c>
      <c r="L20" s="146">
        <v>164.06399999999999</v>
      </c>
    </row>
    <row r="21" spans="2:12" ht="15" customHeight="1">
      <c r="B21" s="2"/>
      <c r="C21" s="2" t="s">
        <v>123</v>
      </c>
      <c r="D21" s="2"/>
      <c r="E21" s="2"/>
      <c r="G21" s="141">
        <v>631.51700000000005</v>
      </c>
      <c r="H21" s="141">
        <v>189.46899999999999</v>
      </c>
      <c r="I21" s="141">
        <v>73.144000000000005</v>
      </c>
      <c r="J21" s="141">
        <v>76.366</v>
      </c>
      <c r="K21" s="146">
        <v>94.504000000000005</v>
      </c>
      <c r="L21" s="146">
        <v>157.536</v>
      </c>
    </row>
    <row r="22" spans="2:12" ht="15" customHeight="1">
      <c r="B22" s="36"/>
      <c r="C22" s="2" t="s">
        <v>226</v>
      </c>
      <c r="D22" s="2"/>
      <c r="E22" s="2"/>
      <c r="G22" s="141">
        <v>71.91</v>
      </c>
      <c r="H22" s="141">
        <v>90.409000000000006</v>
      </c>
      <c r="I22" s="141">
        <v>23.507000000000001</v>
      </c>
      <c r="J22" s="141">
        <v>121.855</v>
      </c>
      <c r="K22" s="146">
        <v>103.60599999999999</v>
      </c>
      <c r="L22" s="146">
        <v>140.38300000000001</v>
      </c>
    </row>
    <row r="23" spans="2:12" ht="15" customHeight="1">
      <c r="B23" s="2"/>
      <c r="C23" s="2" t="s">
        <v>224</v>
      </c>
      <c r="D23" s="145"/>
      <c r="E23" s="145"/>
      <c r="F23" s="143"/>
      <c r="G23" s="141">
        <v>75.346999999999994</v>
      </c>
      <c r="H23" s="141">
        <v>50.817999999999998</v>
      </c>
      <c r="I23" s="141">
        <v>58.814</v>
      </c>
      <c r="J23" s="141">
        <v>149.846</v>
      </c>
      <c r="K23" s="146">
        <v>119.197</v>
      </c>
      <c r="L23" s="146">
        <v>133.63499999999999</v>
      </c>
    </row>
    <row r="24" spans="2:12" ht="15" customHeight="1">
      <c r="B24" s="36"/>
      <c r="C24" s="2" t="s">
        <v>231</v>
      </c>
      <c r="D24" s="2"/>
      <c r="E24" s="2"/>
      <c r="G24" s="141">
        <v>72.400000000000006</v>
      </c>
      <c r="H24" s="141">
        <v>36.311999999999998</v>
      </c>
      <c r="I24" s="141">
        <v>10.742000000000001</v>
      </c>
      <c r="J24" s="141">
        <v>17.803000000000001</v>
      </c>
      <c r="K24" s="146">
        <v>29.036999999999999</v>
      </c>
      <c r="L24" s="146">
        <v>113.40900000000001</v>
      </c>
    </row>
    <row r="25" spans="2:12" ht="15" customHeight="1">
      <c r="B25" s="2"/>
      <c r="C25" s="2" t="s">
        <v>68</v>
      </c>
      <c r="D25" s="2"/>
      <c r="E25" s="2"/>
      <c r="G25" s="141">
        <v>197.44300000000001</v>
      </c>
      <c r="H25" s="141">
        <v>30.553000000000001</v>
      </c>
      <c r="I25" s="141">
        <v>5.3810000000000002</v>
      </c>
      <c r="J25" s="141">
        <v>22.201000000000001</v>
      </c>
      <c r="K25" s="146">
        <v>21.363</v>
      </c>
      <c r="L25" s="146">
        <v>55.119</v>
      </c>
    </row>
    <row r="26" spans="2:12" ht="15" customHeight="1">
      <c r="B26" s="2"/>
      <c r="C26" s="2" t="s">
        <v>227</v>
      </c>
      <c r="D26" s="2"/>
      <c r="E26" s="2"/>
      <c r="G26" s="141">
        <v>90.552000000000007</v>
      </c>
      <c r="H26" s="141">
        <v>24.338000000000001</v>
      </c>
      <c r="I26" s="141">
        <v>23.937000000000001</v>
      </c>
      <c r="J26" s="141">
        <v>16.731999999999999</v>
      </c>
      <c r="K26" s="146">
        <v>48.774000000000001</v>
      </c>
      <c r="L26" s="146">
        <v>47.526000000000003</v>
      </c>
    </row>
    <row r="27" spans="2:12" ht="15" customHeight="1">
      <c r="B27" s="2"/>
      <c r="C27" s="2" t="s">
        <v>230</v>
      </c>
      <c r="D27" s="145"/>
      <c r="E27" s="145"/>
      <c r="F27" s="143"/>
      <c r="G27" s="141">
        <v>35.037999999999997</v>
      </c>
      <c r="H27" s="141">
        <v>13.092000000000001</v>
      </c>
      <c r="I27" s="141">
        <v>10.037000000000001</v>
      </c>
      <c r="J27" s="141">
        <v>19.286000000000001</v>
      </c>
      <c r="K27" s="146">
        <v>25.721</v>
      </c>
      <c r="L27" s="146">
        <v>45.777999999999999</v>
      </c>
    </row>
    <row r="28" spans="2:12" ht="15" customHeight="1">
      <c r="B28" s="2"/>
      <c r="C28" s="2" t="s">
        <v>228</v>
      </c>
      <c r="D28" s="2"/>
      <c r="E28" s="2"/>
      <c r="G28" s="141">
        <v>57.386000000000003</v>
      </c>
      <c r="H28" s="141">
        <v>2.4489999999999998</v>
      </c>
      <c r="I28" s="141">
        <v>33.167000000000002</v>
      </c>
      <c r="J28" s="141">
        <v>21.914000000000001</v>
      </c>
      <c r="K28" s="146">
        <v>16.652000000000001</v>
      </c>
      <c r="L28" s="146">
        <v>34.859000000000002</v>
      </c>
    </row>
    <row r="29" spans="2:12" ht="15" customHeight="1">
      <c r="B29" s="2"/>
      <c r="C29" s="2" t="s">
        <v>233</v>
      </c>
      <c r="D29" s="2"/>
      <c r="E29" s="2"/>
      <c r="G29" s="141">
        <v>11.013</v>
      </c>
      <c r="H29" s="141">
        <v>26.428000000000001</v>
      </c>
      <c r="I29" s="141">
        <v>5.125</v>
      </c>
      <c r="J29" s="141">
        <v>9.2029999999999994</v>
      </c>
      <c r="K29" s="146">
        <v>21.734999999999999</v>
      </c>
      <c r="L29" s="146">
        <v>32.210999999999999</v>
      </c>
    </row>
    <row r="30" spans="2:12" ht="15" customHeight="1">
      <c r="B30" s="2"/>
      <c r="C30" s="2" t="s">
        <v>225</v>
      </c>
      <c r="D30" s="2"/>
      <c r="E30" s="2"/>
      <c r="G30" s="141">
        <v>6.6550000000000002</v>
      </c>
      <c r="H30" s="141">
        <v>41.563000000000002</v>
      </c>
      <c r="I30" s="141">
        <v>42.639000000000003</v>
      </c>
      <c r="J30" s="141">
        <v>2.9769999999999999</v>
      </c>
      <c r="K30" s="146">
        <v>4.1289999999999996</v>
      </c>
      <c r="L30" s="146">
        <v>18.777000000000001</v>
      </c>
    </row>
    <row r="31" spans="2:12" ht="15" customHeight="1">
      <c r="B31" s="2"/>
      <c r="C31" s="2" t="s">
        <v>229</v>
      </c>
      <c r="D31" s="2"/>
      <c r="E31" s="2"/>
      <c r="G31" s="141">
        <v>37.023000000000003</v>
      </c>
      <c r="H31" s="141">
        <v>6.2839999999999998</v>
      </c>
      <c r="I31" s="141">
        <v>9.5960000000000001</v>
      </c>
      <c r="J31" s="141">
        <v>10.069000000000001</v>
      </c>
      <c r="K31" s="146">
        <v>12.542</v>
      </c>
      <c r="L31" s="146">
        <v>13.097</v>
      </c>
    </row>
    <row r="32" spans="2:12" ht="15" customHeight="1">
      <c r="B32" s="36"/>
      <c r="C32" s="2" t="s">
        <v>232</v>
      </c>
      <c r="D32" s="2"/>
      <c r="E32" s="2"/>
      <c r="G32" s="141">
        <v>48.947000000000003</v>
      </c>
      <c r="H32" s="141">
        <v>17.742000000000001</v>
      </c>
      <c r="I32" s="141">
        <v>4.3959999999999999</v>
      </c>
      <c r="J32" s="141">
        <v>24.1</v>
      </c>
      <c r="K32" s="146">
        <v>8.9489999999999998</v>
      </c>
      <c r="L32" s="146">
        <v>4.3520000000000003</v>
      </c>
    </row>
    <row r="33" spans="1:12" ht="15" customHeight="1">
      <c r="A33" s="143"/>
      <c r="B33" s="2"/>
      <c r="C33" s="2" t="s">
        <v>217</v>
      </c>
      <c r="D33" s="145"/>
      <c r="E33" s="145"/>
      <c r="F33" s="143"/>
      <c r="G33" s="141">
        <v>251.453</v>
      </c>
      <c r="H33" s="141">
        <v>228.73599999999999</v>
      </c>
      <c r="I33" s="141">
        <v>79.146000000000001</v>
      </c>
      <c r="J33" s="141">
        <v>173.37700000000001</v>
      </c>
      <c r="K33" s="146">
        <v>174.15299999999999</v>
      </c>
      <c r="L33" s="146">
        <v>248.56800000000001</v>
      </c>
    </row>
    <row r="34" spans="1:12" ht="7.5" customHeight="1">
      <c r="A34" s="143"/>
      <c r="B34" s="148"/>
      <c r="C34" s="149"/>
      <c r="D34" s="149"/>
      <c r="E34" s="149"/>
      <c r="F34" s="147"/>
      <c r="G34" s="150"/>
      <c r="H34" s="150"/>
      <c r="I34" s="150"/>
      <c r="J34" s="150"/>
      <c r="K34" s="176"/>
      <c r="L34" s="176"/>
    </row>
    <row r="35" spans="1:12" s="74" customFormat="1" ht="14.1" customHeight="1">
      <c r="A35" s="143"/>
      <c r="B35" s="205" t="s">
        <v>223</v>
      </c>
      <c r="C35" s="43"/>
      <c r="D35" s="154"/>
      <c r="E35" s="154"/>
      <c r="F35" s="152"/>
      <c r="G35" s="4">
        <v>144191.77100000001</v>
      </c>
      <c r="H35" s="4">
        <v>85775.391000000003</v>
      </c>
      <c r="I35" s="4">
        <v>83695.31</v>
      </c>
      <c r="J35" s="4">
        <v>130554.068</v>
      </c>
      <c r="K35" s="189">
        <v>173292.269</v>
      </c>
      <c r="L35" s="189">
        <v>215747.61499999999</v>
      </c>
    </row>
    <row r="36" spans="1:12" ht="14.1" customHeight="1">
      <c r="A36" s="143"/>
      <c r="B36" s="155"/>
      <c r="C36" s="145"/>
      <c r="D36" s="145"/>
      <c r="E36" s="145"/>
      <c r="F36" s="143"/>
      <c r="G36" s="146"/>
      <c r="H36" s="146"/>
      <c r="I36" s="146"/>
      <c r="J36" s="146"/>
      <c r="K36" s="146"/>
      <c r="L36" s="146"/>
    </row>
    <row r="37" spans="1:12" s="60" customFormat="1" ht="17.100000000000001" customHeight="1">
      <c r="A37" s="143"/>
      <c r="B37" s="155"/>
      <c r="C37" s="145"/>
      <c r="D37" s="145"/>
      <c r="E37" s="145"/>
      <c r="F37" s="143"/>
      <c r="G37" s="146"/>
      <c r="H37" s="146"/>
      <c r="I37" s="146"/>
      <c r="J37" s="146"/>
      <c r="K37" s="146"/>
      <c r="L37" s="146"/>
    </row>
    <row r="38" spans="1:12" ht="15" customHeight="1">
      <c r="A38" s="180"/>
      <c r="B38" s="180"/>
      <c r="C38" s="180"/>
      <c r="D38" s="180"/>
      <c r="E38" s="180"/>
      <c r="F38" s="180"/>
      <c r="G38" s="181"/>
      <c r="H38" s="181"/>
      <c r="I38" s="181"/>
      <c r="J38" s="181"/>
      <c r="K38" s="203"/>
      <c r="L38" s="203"/>
    </row>
    <row r="39" spans="1:12" s="60" customFormat="1" ht="24.75" customHeight="1" thickBot="1">
      <c r="A39" s="192"/>
      <c r="B39" s="192" t="s">
        <v>186</v>
      </c>
      <c r="C39" s="192"/>
      <c r="D39" s="192"/>
      <c r="E39" s="192"/>
      <c r="F39" s="59"/>
      <c r="G39" s="59">
        <f t="shared" ref="G39" si="4">G41+G67</f>
        <v>181096.13399999999</v>
      </c>
      <c r="H39" s="59">
        <f>H41+H67</f>
        <v>140127.929</v>
      </c>
      <c r="I39" s="59">
        <f t="shared" ref="I39:K39" si="5">I41+I67</f>
        <v>153715.55600000001</v>
      </c>
      <c r="J39" s="59">
        <f t="shared" si="5"/>
        <v>199595.815</v>
      </c>
      <c r="K39" s="184">
        <f t="shared" si="5"/>
        <v>238973.092</v>
      </c>
      <c r="L39" s="184">
        <f t="shared" ref="L39" si="6">L41+L67</f>
        <v>254534.696</v>
      </c>
    </row>
    <row r="40" spans="1:12" s="60" customFormat="1" ht="12.75" customHeight="1">
      <c r="A40" s="43"/>
      <c r="B40" s="43"/>
      <c r="C40" s="43"/>
      <c r="D40" s="43"/>
      <c r="E40" s="43"/>
      <c r="F40" s="43"/>
      <c r="G40" s="185"/>
      <c r="H40" s="185"/>
      <c r="I40" s="185"/>
      <c r="J40" s="185"/>
      <c r="K40" s="204"/>
      <c r="L40" s="204"/>
    </row>
    <row r="41" spans="1:12" s="60" customFormat="1" ht="17.100000000000001" customHeight="1">
      <c r="A41" s="18"/>
      <c r="B41" s="19" t="s">
        <v>216</v>
      </c>
      <c r="C41" s="19"/>
      <c r="D41" s="19"/>
      <c r="E41" s="19"/>
      <c r="F41" s="18"/>
      <c r="G41" s="21">
        <f t="shared" ref="G41:J41" si="7">SUM(G42:G65)</f>
        <v>18587.821000000004</v>
      </c>
      <c r="H41" s="21">
        <f t="shared" si="7"/>
        <v>9452.483000000002</v>
      </c>
      <c r="I41" s="21">
        <f t="shared" si="7"/>
        <v>9578.0540000000001</v>
      </c>
      <c r="J41" s="21">
        <f t="shared" si="7"/>
        <v>10563.793999999996</v>
      </c>
      <c r="K41" s="21">
        <f>SUM(K42:K65)</f>
        <v>19058.331000000002</v>
      </c>
      <c r="L41" s="21">
        <f>SUM(L42:L65)</f>
        <v>19990.749</v>
      </c>
    </row>
    <row r="42" spans="1:12" s="60" customFormat="1" ht="17.100000000000001" customHeight="1">
      <c r="A42" s="143"/>
      <c r="B42" s="155"/>
      <c r="C42" s="2" t="str">
        <f t="shared" ref="C42:C64" si="8">C10</f>
        <v>Indonesia</v>
      </c>
      <c r="D42" s="145"/>
      <c r="E42" s="145"/>
      <c r="F42" s="143"/>
      <c r="G42" s="146">
        <v>7640.875</v>
      </c>
      <c r="H42" s="146">
        <v>4079.78</v>
      </c>
      <c r="I42" s="146">
        <v>4354.1580000000004</v>
      </c>
      <c r="J42" s="146">
        <v>3354.3420000000001</v>
      </c>
      <c r="K42" s="146">
        <v>7280.5249999999996</v>
      </c>
      <c r="L42" s="146">
        <v>7787.5950000000003</v>
      </c>
    </row>
    <row r="43" spans="1:12" ht="15" customHeight="1">
      <c r="A43" s="143"/>
      <c r="B43" s="155"/>
      <c r="C43" s="2" t="str">
        <f t="shared" si="8"/>
        <v>Brunei Darussalam</v>
      </c>
      <c r="D43" s="145"/>
      <c r="E43" s="145"/>
      <c r="F43" s="143"/>
      <c r="G43" s="146">
        <v>1699.7239999999999</v>
      </c>
      <c r="H43" s="146">
        <v>225.994</v>
      </c>
      <c r="I43" s="146">
        <v>276.94</v>
      </c>
      <c r="J43" s="146">
        <v>328.637</v>
      </c>
      <c r="K43" s="146">
        <v>418.84800000000001</v>
      </c>
      <c r="L43" s="146">
        <v>434.32499999999999</v>
      </c>
    </row>
    <row r="44" spans="1:12" ht="15" customHeight="1">
      <c r="A44" s="143"/>
      <c r="B44" s="155"/>
      <c r="C44" s="2" t="str">
        <f t="shared" si="8"/>
        <v>United Arab Emirates</v>
      </c>
      <c r="D44" s="145"/>
      <c r="E44" s="145"/>
      <c r="F44" s="143"/>
      <c r="G44" s="146">
        <v>1746.239</v>
      </c>
      <c r="H44" s="146">
        <v>1296.33</v>
      </c>
      <c r="I44" s="146">
        <v>1448.1610000000001</v>
      </c>
      <c r="J44" s="146">
        <v>2457.8939999999998</v>
      </c>
      <c r="K44" s="146">
        <v>4468.259</v>
      </c>
      <c r="L44" s="146">
        <v>4152.241</v>
      </c>
    </row>
    <row r="45" spans="1:12" ht="15" customHeight="1">
      <c r="B45" s="155"/>
      <c r="C45" s="2" t="str">
        <f t="shared" si="8"/>
        <v>Saudi Arabia</v>
      </c>
      <c r="D45" s="145"/>
      <c r="E45" s="145"/>
      <c r="F45" s="143"/>
      <c r="G45" s="146">
        <v>4613.0720000000001</v>
      </c>
      <c r="H45" s="146">
        <v>1498.855</v>
      </c>
      <c r="I45" s="146">
        <v>832.00900000000001</v>
      </c>
      <c r="J45" s="146">
        <v>2375.8629999999998</v>
      </c>
      <c r="K45" s="146">
        <v>4420.482</v>
      </c>
      <c r="L45" s="146">
        <v>4786.8180000000002</v>
      </c>
    </row>
    <row r="46" spans="1:12" ht="15" customHeight="1">
      <c r="B46" s="155"/>
      <c r="C46" s="2" t="str">
        <f t="shared" si="8"/>
        <v>Bangladesh</v>
      </c>
      <c r="D46" s="2"/>
      <c r="E46" s="2"/>
      <c r="G46" s="146">
        <v>619.25599999999997</v>
      </c>
      <c r="H46" s="146">
        <v>563.80700000000002</v>
      </c>
      <c r="I46" s="146">
        <v>366.76799999999997</v>
      </c>
      <c r="J46" s="146">
        <v>374.75799999999998</v>
      </c>
      <c r="K46" s="146">
        <v>486.517</v>
      </c>
      <c r="L46" s="146">
        <v>514.6</v>
      </c>
    </row>
    <row r="47" spans="1:12" ht="15" customHeight="1">
      <c r="B47" s="155"/>
      <c r="C47" s="2" t="str">
        <f t="shared" si="8"/>
        <v>Pakistan</v>
      </c>
      <c r="D47" s="145"/>
      <c r="E47" s="145"/>
      <c r="F47" s="143"/>
      <c r="G47" s="146">
        <v>268.45499999999998</v>
      </c>
      <c r="H47" s="146">
        <v>229.095</v>
      </c>
      <c r="I47" s="146">
        <v>371.28100000000001</v>
      </c>
      <c r="J47" s="146">
        <v>235.83500000000001</v>
      </c>
      <c r="K47" s="146">
        <v>190.64099999999999</v>
      </c>
      <c r="L47" s="146">
        <v>206.11500000000001</v>
      </c>
    </row>
    <row r="48" spans="1:12" ht="15" customHeight="1">
      <c r="B48" s="155"/>
      <c r="C48" s="2" t="str">
        <f t="shared" si="8"/>
        <v>Turkiye</v>
      </c>
      <c r="D48" s="145"/>
      <c r="E48" s="145"/>
      <c r="F48" s="143"/>
      <c r="G48" s="146">
        <v>383.649</v>
      </c>
      <c r="H48" s="146">
        <v>237.52199999999999</v>
      </c>
      <c r="I48" s="146">
        <v>256.185</v>
      </c>
      <c r="J48" s="146">
        <v>264.267</v>
      </c>
      <c r="K48" s="146">
        <v>404.39400000000001</v>
      </c>
      <c r="L48" s="146">
        <v>377.84500000000003</v>
      </c>
    </row>
    <row r="49" spans="1:12" ht="15" customHeight="1">
      <c r="A49" s="143"/>
      <c r="B49" s="155"/>
      <c r="C49" s="2" t="str">
        <f t="shared" si="8"/>
        <v>Oman</v>
      </c>
      <c r="D49" s="2"/>
      <c r="E49" s="2"/>
      <c r="G49" s="146">
        <v>116.985</v>
      </c>
      <c r="H49" s="146">
        <v>157.447</v>
      </c>
      <c r="I49" s="146">
        <v>174.68</v>
      </c>
      <c r="J49" s="146">
        <v>112.26900000000001</v>
      </c>
      <c r="K49" s="146">
        <v>114.86799999999999</v>
      </c>
      <c r="L49" s="146">
        <v>84.18</v>
      </c>
    </row>
    <row r="50" spans="1:12" ht="15" customHeight="1">
      <c r="B50" s="155"/>
      <c r="C50" s="2" t="str">
        <f t="shared" si="8"/>
        <v>Kuwait</v>
      </c>
      <c r="D50" s="145"/>
      <c r="E50" s="145"/>
      <c r="F50" s="143"/>
      <c r="G50" s="146">
        <v>78.192999999999998</v>
      </c>
      <c r="H50" s="146">
        <v>65.36</v>
      </c>
      <c r="I50" s="146">
        <v>118.08799999999999</v>
      </c>
      <c r="J50" s="146">
        <v>80.281999999999996</v>
      </c>
      <c r="K50" s="146">
        <v>82.049000000000007</v>
      </c>
      <c r="L50" s="146">
        <v>84.069000000000003</v>
      </c>
    </row>
    <row r="51" spans="1:12" ht="15" customHeight="1">
      <c r="A51" s="143"/>
      <c r="B51" s="155"/>
      <c r="C51" s="2" t="str">
        <f t="shared" si="8"/>
        <v>Iran</v>
      </c>
      <c r="D51" s="2"/>
      <c r="E51" s="2"/>
      <c r="G51" s="146">
        <v>32.79</v>
      </c>
      <c r="H51" s="146">
        <v>17.146999999999998</v>
      </c>
      <c r="I51" s="146">
        <v>19.997</v>
      </c>
      <c r="J51" s="146">
        <v>7.306</v>
      </c>
      <c r="K51" s="146">
        <v>8.1809999999999992</v>
      </c>
      <c r="L51" s="146">
        <v>7.7670000000000003</v>
      </c>
    </row>
    <row r="52" spans="1:12" ht="15" customHeight="1">
      <c r="B52" s="155"/>
      <c r="C52" s="2" t="str">
        <f t="shared" si="8"/>
        <v>Qatar</v>
      </c>
      <c r="D52" s="145"/>
      <c r="E52" s="145"/>
      <c r="F52" s="143"/>
      <c r="G52" s="146">
        <v>197.12200000000001</v>
      </c>
      <c r="H52" s="146">
        <v>123.259</v>
      </c>
      <c r="I52" s="146">
        <v>86.924999999999997</v>
      </c>
      <c r="J52" s="146">
        <v>442.27300000000002</v>
      </c>
      <c r="K52" s="146">
        <v>395.20299999999997</v>
      </c>
      <c r="L52" s="146">
        <v>573.55899999999997</v>
      </c>
    </row>
    <row r="53" spans="1:12" ht="15" customHeight="1">
      <c r="A53" s="143"/>
      <c r="B53" s="155"/>
      <c r="C53" s="2" t="str">
        <f t="shared" si="8"/>
        <v>Egypt</v>
      </c>
      <c r="D53" s="2"/>
      <c r="E53" s="2"/>
      <c r="G53" s="146">
        <v>231.95500000000001</v>
      </c>
      <c r="H53" s="146">
        <v>98.033000000000001</v>
      </c>
      <c r="I53" s="146">
        <v>120.678</v>
      </c>
      <c r="J53" s="146">
        <v>93.185000000000002</v>
      </c>
      <c r="K53" s="146">
        <v>123.509</v>
      </c>
      <c r="L53" s="146">
        <v>137.15199999999999</v>
      </c>
    </row>
    <row r="54" spans="1:12" ht="15" customHeight="1">
      <c r="B54" s="155"/>
      <c r="C54" s="2" t="str">
        <f t="shared" si="8"/>
        <v>Maldives</v>
      </c>
      <c r="D54" s="145"/>
      <c r="E54" s="145"/>
      <c r="F54" s="143"/>
      <c r="G54" s="146">
        <v>78.192999999999998</v>
      </c>
      <c r="H54" s="146">
        <v>65.36</v>
      </c>
      <c r="I54" s="146">
        <v>118.08799999999999</v>
      </c>
      <c r="J54" s="146">
        <v>80.281999999999996</v>
      </c>
      <c r="K54" s="146">
        <v>82.049000000000007</v>
      </c>
      <c r="L54" s="146">
        <v>84.069000000000003</v>
      </c>
    </row>
    <row r="55" spans="1:12" ht="15" customHeight="1">
      <c r="A55" s="143"/>
      <c r="B55" s="155"/>
      <c r="C55" s="2" t="str">
        <f t="shared" si="8"/>
        <v>Bahrain</v>
      </c>
      <c r="D55" s="2"/>
      <c r="E55" s="2"/>
      <c r="G55" s="146">
        <v>32.79</v>
      </c>
      <c r="H55" s="146">
        <v>17.146999999999998</v>
      </c>
      <c r="I55" s="146">
        <v>19.997</v>
      </c>
      <c r="J55" s="146">
        <v>7.306</v>
      </c>
      <c r="K55" s="146">
        <v>8.1820000000000004</v>
      </c>
      <c r="L55" s="146">
        <v>7.766</v>
      </c>
    </row>
    <row r="56" spans="1:12" ht="15" customHeight="1">
      <c r="B56" s="155"/>
      <c r="C56" s="2" t="str">
        <f t="shared" si="8"/>
        <v>Kazakhstan</v>
      </c>
      <c r="D56" s="145"/>
      <c r="E56" s="145"/>
      <c r="F56" s="143"/>
      <c r="G56" s="146">
        <v>70.751999999999995</v>
      </c>
      <c r="H56" s="146">
        <v>71.427999999999997</v>
      </c>
      <c r="I56" s="146">
        <v>97.137</v>
      </c>
      <c r="J56" s="146">
        <v>17.791</v>
      </c>
      <c r="K56" s="146">
        <v>15.866</v>
      </c>
      <c r="L56" s="146">
        <v>21.731000000000002</v>
      </c>
    </row>
    <row r="57" spans="1:12">
      <c r="A57" s="143"/>
      <c r="B57" s="155"/>
      <c r="C57" s="2" t="str">
        <f t="shared" si="8"/>
        <v>Iraq</v>
      </c>
      <c r="D57" s="2"/>
      <c r="E57" s="2"/>
      <c r="G57" s="146">
        <v>70.751999999999995</v>
      </c>
      <c r="H57" s="146">
        <v>71.427999999999997</v>
      </c>
      <c r="I57" s="146">
        <v>97.137</v>
      </c>
      <c r="J57" s="146">
        <v>17.791</v>
      </c>
      <c r="K57" s="146">
        <v>15.866</v>
      </c>
      <c r="L57" s="146">
        <v>21.731000000000002</v>
      </c>
    </row>
    <row r="58" spans="1:12" s="311" customFormat="1" ht="14.1" customHeight="1">
      <c r="A58" s="1"/>
      <c r="B58" s="155"/>
      <c r="C58" s="2" t="str">
        <f t="shared" si="8"/>
        <v>Nigeria</v>
      </c>
      <c r="D58" s="145"/>
      <c r="E58" s="145"/>
      <c r="F58" s="143"/>
      <c r="G58" s="146">
        <v>57.573999999999998</v>
      </c>
      <c r="H58" s="146">
        <v>55.543999999999997</v>
      </c>
      <c r="I58" s="146">
        <v>106.261</v>
      </c>
      <c r="J58" s="146">
        <v>36.813000000000002</v>
      </c>
      <c r="K58" s="146">
        <v>35.935000000000002</v>
      </c>
      <c r="L58" s="146">
        <v>49.39</v>
      </c>
    </row>
    <row r="59" spans="1:12" ht="14.1" customHeight="1">
      <c r="A59" s="143"/>
      <c r="B59" s="155"/>
      <c r="C59" s="2" t="str">
        <f t="shared" si="8"/>
        <v>Jordan</v>
      </c>
      <c r="D59" s="2"/>
      <c r="E59" s="2"/>
      <c r="G59" s="146">
        <v>67.614000000000004</v>
      </c>
      <c r="H59" s="146">
        <v>38.048000000000002</v>
      </c>
      <c r="I59" s="146">
        <v>47.326000000000001</v>
      </c>
      <c r="J59" s="146">
        <v>38.654000000000003</v>
      </c>
      <c r="K59" s="146">
        <v>58.856999999999999</v>
      </c>
      <c r="L59" s="146">
        <v>97.846000000000004</v>
      </c>
    </row>
    <row r="60" spans="1:12" s="60" customFormat="1" ht="17.100000000000001" customHeight="1">
      <c r="A60" s="1"/>
      <c r="B60" s="155"/>
      <c r="C60" s="2" t="str">
        <f t="shared" si="8"/>
        <v>Uzbekistan</v>
      </c>
      <c r="D60" s="145"/>
      <c r="E60" s="145"/>
      <c r="F60" s="143"/>
      <c r="G60" s="146">
        <v>18.004999999999999</v>
      </c>
      <c r="H60" s="146">
        <v>27.524999999999999</v>
      </c>
      <c r="I60" s="146">
        <v>14.815</v>
      </c>
      <c r="J60" s="146">
        <v>11.574999999999999</v>
      </c>
      <c r="K60" s="146">
        <v>16.045000000000002</v>
      </c>
      <c r="L60" s="146">
        <v>18.32</v>
      </c>
    </row>
    <row r="61" spans="1:12" ht="15" customHeight="1">
      <c r="A61" s="143"/>
      <c r="B61" s="155"/>
      <c r="C61" s="2" t="str">
        <f t="shared" si="8"/>
        <v>Yemen</v>
      </c>
      <c r="D61" s="2"/>
      <c r="E61" s="2"/>
      <c r="G61" s="146">
        <v>11.068</v>
      </c>
      <c r="H61" s="146">
        <v>15.419</v>
      </c>
      <c r="I61" s="146">
        <v>26.244</v>
      </c>
      <c r="J61" s="146">
        <v>17.428999999999998</v>
      </c>
      <c r="K61" s="146">
        <v>33.994</v>
      </c>
      <c r="L61" s="146">
        <v>40.747999999999998</v>
      </c>
    </row>
    <row r="62" spans="1:12" ht="15" customHeight="1">
      <c r="B62" s="155"/>
      <c r="C62" s="2" t="str">
        <f t="shared" si="8"/>
        <v>Azerbaijan</v>
      </c>
      <c r="D62" s="145"/>
      <c r="E62" s="145"/>
      <c r="F62" s="143"/>
      <c r="G62" s="146">
        <v>2.4969999999999999</v>
      </c>
      <c r="H62" s="146">
        <v>3.181</v>
      </c>
      <c r="I62" s="146">
        <v>23.509</v>
      </c>
      <c r="J62" s="146">
        <v>8.0749999999999993</v>
      </c>
      <c r="K62" s="146">
        <v>19.140999999999998</v>
      </c>
      <c r="L62" s="146">
        <v>14.010999999999999</v>
      </c>
    </row>
    <row r="63" spans="1:12" ht="15" customHeight="1">
      <c r="A63" s="143"/>
      <c r="B63" s="155"/>
      <c r="C63" s="2" t="str">
        <f t="shared" si="8"/>
        <v>Sudan</v>
      </c>
      <c r="D63" s="2"/>
      <c r="E63" s="2"/>
      <c r="G63" s="146">
        <v>115.102</v>
      </c>
      <c r="H63" s="146">
        <v>75.491</v>
      </c>
      <c r="I63" s="146">
        <v>159.59700000000001</v>
      </c>
      <c r="J63" s="146">
        <v>30.706</v>
      </c>
      <c r="K63" s="146">
        <v>192.71299999999999</v>
      </c>
      <c r="L63" s="146">
        <v>247.20400000000001</v>
      </c>
    </row>
    <row r="64" spans="1:12" ht="14.1" customHeight="1">
      <c r="B64" s="155"/>
      <c r="C64" s="2" t="str">
        <f t="shared" si="8"/>
        <v>Turkmenistan</v>
      </c>
      <c r="D64" s="145"/>
      <c r="E64" s="145"/>
      <c r="F64" s="143"/>
      <c r="G64" s="146">
        <v>3.1880000000000002</v>
      </c>
      <c r="H64" s="146">
        <v>19.187000000000001</v>
      </c>
      <c r="I64" s="146">
        <v>6.9020000000000001</v>
      </c>
      <c r="J64" s="146">
        <v>10.974</v>
      </c>
      <c r="K64" s="146">
        <v>6.22</v>
      </c>
      <c r="L64" s="146">
        <v>18.309000000000001</v>
      </c>
    </row>
    <row r="65" spans="1:12" ht="15" customHeight="1">
      <c r="A65" s="143"/>
      <c r="B65" s="155"/>
      <c r="C65" s="2" t="str">
        <f t="shared" ref="C65" si="9">C33</f>
        <v>Other OIC</v>
      </c>
      <c r="D65" s="2"/>
      <c r="E65" s="2"/>
      <c r="G65" s="141">
        <v>431.971</v>
      </c>
      <c r="H65" s="141">
        <v>400.096</v>
      </c>
      <c r="I65" s="141">
        <v>435.17099999999999</v>
      </c>
      <c r="J65" s="141">
        <v>159.48699999999999</v>
      </c>
      <c r="K65" s="146">
        <v>179.98699999999999</v>
      </c>
      <c r="L65" s="146">
        <v>223.358</v>
      </c>
    </row>
    <row r="66" spans="1:12" ht="5.25" customHeight="1">
      <c r="A66" s="143"/>
      <c r="B66" s="155"/>
      <c r="C66" s="149"/>
      <c r="D66" s="149"/>
      <c r="E66" s="149"/>
      <c r="F66" s="147"/>
      <c r="G66" s="150"/>
      <c r="H66" s="150"/>
      <c r="I66" s="150"/>
      <c r="J66" s="150"/>
      <c r="K66" s="176"/>
      <c r="L66" s="176"/>
    </row>
    <row r="67" spans="1:12" s="60" customFormat="1" ht="17.100000000000001" customHeight="1">
      <c r="A67" s="143"/>
      <c r="B67" s="205" t="s">
        <v>223</v>
      </c>
      <c r="C67" s="154"/>
      <c r="D67" s="154"/>
      <c r="E67" s="154"/>
      <c r="F67" s="152"/>
      <c r="G67" s="4">
        <v>162508.31299999999</v>
      </c>
      <c r="H67" s="4">
        <v>130675.446</v>
      </c>
      <c r="I67" s="4">
        <v>144137.50200000001</v>
      </c>
      <c r="J67" s="4">
        <v>189032.02100000001</v>
      </c>
      <c r="K67" s="189">
        <v>219914.761</v>
      </c>
      <c r="L67" s="189">
        <v>234543.94699999999</v>
      </c>
    </row>
    <row r="68" spans="1:12" s="60" customFormat="1" ht="17.100000000000001" customHeight="1">
      <c r="A68" s="143"/>
      <c r="B68" s="52"/>
      <c r="C68" s="206"/>
      <c r="D68" s="206"/>
      <c r="E68" s="206"/>
      <c r="F68" s="74"/>
      <c r="G68" s="207"/>
      <c r="H68" s="207"/>
      <c r="I68" s="207"/>
      <c r="J68" s="207"/>
      <c r="K68" s="146"/>
      <c r="L68" s="146"/>
    </row>
    <row r="69" spans="1:12" s="60" customFormat="1" ht="14.1" customHeight="1">
      <c r="A69" s="166"/>
      <c r="B69" s="166"/>
      <c r="C69" s="166"/>
      <c r="D69" s="166"/>
      <c r="E69" s="166"/>
      <c r="F69" s="166"/>
      <c r="G69" s="167"/>
      <c r="H69" s="167"/>
      <c r="I69" s="167"/>
      <c r="J69" s="167"/>
      <c r="K69" s="197"/>
      <c r="L69" s="197"/>
    </row>
    <row r="70" spans="1:12" ht="7.5" customHeight="1">
      <c r="A70" s="147"/>
      <c r="B70" s="148"/>
      <c r="C70" s="149"/>
      <c r="D70" s="149"/>
      <c r="E70" s="149"/>
      <c r="F70" s="147"/>
      <c r="G70" s="150"/>
      <c r="H70" s="150"/>
      <c r="I70" s="150"/>
      <c r="J70" s="151"/>
      <c r="K70" s="176"/>
      <c r="L70" s="176"/>
    </row>
    <row r="71" spans="1:12" s="74" customFormat="1">
      <c r="A71" s="152"/>
      <c r="B71" s="170" t="s">
        <v>199</v>
      </c>
      <c r="C71" s="154"/>
      <c r="D71" s="154"/>
      <c r="E71" s="154"/>
      <c r="F71" s="152"/>
      <c r="G71" s="4"/>
      <c r="H71" s="4"/>
      <c r="I71" s="4"/>
      <c r="J71" s="4"/>
      <c r="K71" s="189"/>
      <c r="L71" s="189"/>
    </row>
    <row r="72" spans="1:12" ht="16.5" customHeight="1">
      <c r="B72" s="173" t="s">
        <v>200</v>
      </c>
      <c r="C72" s="7"/>
      <c r="D72" s="7"/>
      <c r="E72" s="7"/>
      <c r="F72" s="7"/>
      <c r="G72" s="110"/>
      <c r="H72" s="110"/>
      <c r="I72" s="110"/>
      <c r="J72" s="110"/>
      <c r="K72" s="208"/>
      <c r="L72" s="208"/>
    </row>
    <row r="73" spans="1:12" s="60" customFormat="1" ht="16.5" customHeight="1">
      <c r="A73" s="471"/>
      <c r="B73" s="471"/>
      <c r="C73" s="471"/>
      <c r="D73" s="471"/>
      <c r="E73" s="471"/>
      <c r="F73" s="471"/>
      <c r="G73" s="471"/>
      <c r="H73" s="471"/>
      <c r="I73" s="471"/>
      <c r="J73" s="471"/>
      <c r="K73" s="471"/>
      <c r="L73" s="209"/>
    </row>
    <row r="74" spans="1:12" ht="11.25" customHeight="1">
      <c r="A74" s="60"/>
      <c r="B74" s="60"/>
      <c r="C74" s="113"/>
      <c r="D74" s="113"/>
      <c r="E74" s="113"/>
      <c r="F74" s="113"/>
      <c r="G74" s="175"/>
      <c r="H74" s="175"/>
      <c r="I74" s="175"/>
      <c r="J74" s="175"/>
      <c r="K74" s="175"/>
      <c r="L74" s="175"/>
    </row>
    <row r="75" spans="1:12" s="312" customFormat="1" ht="21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210"/>
      <c r="L75" s="210"/>
    </row>
    <row r="76" spans="1:12" ht="15">
      <c r="B76" s="1"/>
      <c r="C76" s="80"/>
      <c r="D76" s="80"/>
      <c r="E76" s="80"/>
      <c r="F76" s="80"/>
      <c r="J76" s="33"/>
      <c r="K76" s="285"/>
    </row>
    <row r="77" spans="1:12" ht="15">
      <c r="B77" s="1"/>
      <c r="C77" s="80"/>
      <c r="D77" s="80"/>
      <c r="E77" s="80"/>
      <c r="F77" s="80"/>
      <c r="G77" s="242"/>
      <c r="H77" s="242"/>
      <c r="I77" s="242"/>
      <c r="J77" s="242"/>
      <c r="K77" s="286"/>
      <c r="L77" s="286"/>
    </row>
    <row r="78" spans="1:12" ht="15">
      <c r="B78" s="1"/>
      <c r="C78" s="80"/>
      <c r="D78" s="80"/>
      <c r="E78" s="80"/>
      <c r="F78" s="80"/>
      <c r="G78" s="132"/>
      <c r="H78" s="132"/>
      <c r="I78" s="132"/>
      <c r="J78" s="132"/>
      <c r="K78" s="287"/>
      <c r="L78" s="287"/>
    </row>
    <row r="79" spans="1:12" ht="15">
      <c r="B79" s="1"/>
      <c r="C79" s="80"/>
      <c r="D79" s="80"/>
      <c r="E79" s="80"/>
      <c r="F79" s="80"/>
      <c r="G79" s="244"/>
      <c r="H79" s="244"/>
      <c r="I79" s="244"/>
      <c r="J79" s="283"/>
      <c r="K79" s="288"/>
      <c r="L79" s="289"/>
    </row>
    <row r="82" spans="2:2" ht="15">
      <c r="B82" s="1"/>
    </row>
  </sheetData>
  <mergeCells count="3">
    <mergeCell ref="A2:C3"/>
    <mergeCell ref="A5:F5"/>
    <mergeCell ref="A73:K73"/>
  </mergeCells>
  <conditionalFormatting sqref="D34:E37 D9:E9 D42:E45">
    <cfRule type="duplicateValues" dxfId="25" priority="8"/>
  </conditionalFormatting>
  <conditionalFormatting sqref="D69:E69">
    <cfRule type="duplicateValues" dxfId="24" priority="4"/>
  </conditionalFormatting>
  <conditionalFormatting sqref="D70:E71">
    <cfRule type="duplicateValues" dxfId="23" priority="3"/>
  </conditionalFormatting>
  <conditionalFormatting sqref="D41:E41">
    <cfRule type="duplicateValues" dxfId="22" priority="2"/>
  </conditionalFormatting>
  <conditionalFormatting sqref="D66:E68">
    <cfRule type="duplicateValues" dxfId="21" priority="1"/>
  </conditionalFormatting>
  <conditionalFormatting sqref="D46 D47:E65">
    <cfRule type="duplicateValues" dxfId="20" priority="58"/>
  </conditionalFormatting>
  <conditionalFormatting sqref="D10:E33">
    <cfRule type="duplicateValues" dxfId="19" priority="68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82"/>
  <sheetViews>
    <sheetView showGridLines="0" view="pageBreakPreview" zoomScale="70" zoomScaleNormal="90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A2" sqref="A2:C3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6.5546875" style="1" customWidth="1"/>
    <col min="4" max="4" width="4.109375" style="1" customWidth="1"/>
    <col min="5" max="5" width="26.44140625" style="1" customWidth="1"/>
    <col min="6" max="6" width="2.44140625" style="1" customWidth="1"/>
    <col min="7" max="8" width="15.6640625" style="136" customWidth="1"/>
    <col min="9" max="9" width="15.5546875" style="136" customWidth="1"/>
    <col min="10" max="10" width="17.5546875" style="136" bestFit="1" customWidth="1"/>
    <col min="11" max="11" width="16.6640625" style="200" customWidth="1"/>
    <col min="12" max="12" width="15.44140625" style="200" customWidth="1"/>
    <col min="13" max="16384" width="9.109375" style="7"/>
  </cols>
  <sheetData>
    <row r="2" spans="1:12" ht="15" customHeight="1">
      <c r="A2" s="460" t="s">
        <v>218</v>
      </c>
      <c r="B2" s="460"/>
      <c r="C2" s="460"/>
      <c r="D2" s="182" t="s">
        <v>157</v>
      </c>
      <c r="E2" s="198" t="s">
        <v>219</v>
      </c>
      <c r="G2" s="137"/>
      <c r="H2" s="137"/>
      <c r="I2" s="137"/>
      <c r="J2" s="137"/>
      <c r="K2" s="201"/>
      <c r="L2" s="201"/>
    </row>
    <row r="3" spans="1:12" ht="15" customHeight="1">
      <c r="A3" s="460"/>
      <c r="B3" s="460"/>
      <c r="C3" s="460"/>
      <c r="D3" s="183" t="s">
        <v>158</v>
      </c>
      <c r="E3" s="199" t="s">
        <v>220</v>
      </c>
      <c r="G3" s="54"/>
      <c r="H3" s="54"/>
      <c r="J3" s="54"/>
      <c r="K3" s="202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54"/>
      <c r="K4" s="202"/>
      <c r="L4" s="202"/>
    </row>
    <row r="5" spans="1:12" s="284" customFormat="1" ht="24.75" customHeight="1">
      <c r="A5" s="464"/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30">
        <v>2023</v>
      </c>
      <c r="L5" s="30" t="s">
        <v>241</v>
      </c>
    </row>
    <row r="6" spans="1:12" ht="1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203"/>
      <c r="L6" s="203"/>
    </row>
    <row r="7" spans="1:12" s="60" customFormat="1" ht="24.75" customHeight="1" thickBot="1">
      <c r="A7" s="300"/>
      <c r="B7" s="300" t="s">
        <v>142</v>
      </c>
      <c r="C7" s="300"/>
      <c r="D7" s="300"/>
      <c r="E7" s="300"/>
      <c r="F7" s="236"/>
      <c r="G7" s="301">
        <f>'Table 11'!G7/'Table 11'!G$7*100</f>
        <v>100</v>
      </c>
      <c r="H7" s="301">
        <f>'Table 11'!H7/'Table 11'!H$7*100</f>
        <v>100</v>
      </c>
      <c r="I7" s="301">
        <f>'Table 11'!I7/'Table 11'!I$7*100</f>
        <v>100</v>
      </c>
      <c r="J7" s="301">
        <f>'Table 11'!J7/'Table 11'!J$7*100</f>
        <v>100</v>
      </c>
      <c r="K7" s="302">
        <f>'Table 11'!K7/'Table 11'!K$7*100</f>
        <v>100</v>
      </c>
      <c r="L7" s="302">
        <f>'Table 11'!L7/'Table 11'!L$7*100</f>
        <v>100</v>
      </c>
    </row>
    <row r="8" spans="1:12" s="60" customFormat="1" ht="12.75" customHeight="1">
      <c r="A8" s="43"/>
      <c r="B8" s="43"/>
      <c r="C8" s="43"/>
      <c r="D8" s="43"/>
      <c r="E8" s="43"/>
      <c r="F8" s="43"/>
      <c r="G8" s="194"/>
      <c r="H8" s="194"/>
      <c r="I8" s="194"/>
      <c r="J8" s="194"/>
      <c r="K8" s="204"/>
      <c r="L8" s="204"/>
    </row>
    <row r="9" spans="1:12" s="60" customFormat="1" ht="17.100000000000001" customHeight="1">
      <c r="A9" s="18"/>
      <c r="B9" s="19" t="s">
        <v>216</v>
      </c>
      <c r="C9" s="19"/>
      <c r="D9" s="19"/>
      <c r="E9" s="19"/>
      <c r="F9" s="18"/>
      <c r="G9" s="22">
        <f>'Table 11'!G9*100/'Table 11'!G$7</f>
        <v>15.291520396431052</v>
      </c>
      <c r="H9" s="22">
        <f>'Table 11'!H9*100/'Table 11'!H$7</f>
        <v>7.7352747299154085</v>
      </c>
      <c r="I9" s="22">
        <f>'Table 11'!I9*100/'Table 11'!I$7</f>
        <v>4.9501974154203845</v>
      </c>
      <c r="J9" s="22">
        <f>'Table 11'!J9*100/'Table 11'!J$7</f>
        <v>7.6649390870685927</v>
      </c>
      <c r="K9" s="22">
        <f>'Table 11'!K9*100/'Table 11'!K$7</f>
        <v>11.123235577763056</v>
      </c>
      <c r="L9" s="22">
        <f>'Table 11'!L9*100/'Table 11'!L$7</f>
        <v>11.164709658830049</v>
      </c>
    </row>
    <row r="10" spans="1:12" ht="15" customHeight="1">
      <c r="A10" s="143"/>
      <c r="B10" s="155"/>
      <c r="C10" s="2" t="str">
        <f>'Table 11'!C10</f>
        <v>Indonesia</v>
      </c>
      <c r="D10" s="2"/>
      <c r="E10" s="2"/>
      <c r="G10" s="3">
        <f>'Table 11'!G10*100/'Table 11'!G$7</f>
        <v>8.6973902195494741</v>
      </c>
      <c r="H10" s="3">
        <f>'Table 11'!H10*100/'Table 11'!H$7</f>
        <v>3.9197415536721598</v>
      </c>
      <c r="I10" s="3">
        <f>'Table 11'!I10*100/'Table 11'!I$7</f>
        <v>2.0624010232792509</v>
      </c>
      <c r="J10" s="3">
        <f>'Table 11'!J10*100/'Table 11'!J$7</f>
        <v>4.4342066248720258</v>
      </c>
      <c r="K10" s="178">
        <f>'Table 11'!K10*100/'Table 11'!K$7</f>
        <v>7.0409077737137444</v>
      </c>
      <c r="L10" s="178">
        <f>'Table 11'!L10*100/'Table 11'!L$7</f>
        <v>6.8504023401981744</v>
      </c>
    </row>
    <row r="11" spans="1:12" ht="15" customHeight="1">
      <c r="A11" s="143"/>
      <c r="B11" s="155"/>
      <c r="C11" s="2" t="str">
        <f>'Table 11'!C11</f>
        <v>Brunei Darussalam</v>
      </c>
      <c r="D11" s="2"/>
      <c r="E11" s="2"/>
      <c r="G11" s="3">
        <f>'Table 11'!G11*100/'Table 11'!G$7</f>
        <v>2.3396207629324524</v>
      </c>
      <c r="H11" s="3">
        <f>'Table 11'!H11*100/'Table 11'!H$7</f>
        <v>0.96316727207037989</v>
      </c>
      <c r="I11" s="3">
        <f>'Table 11'!I11*100/'Table 11'!I$7</f>
        <v>0.72777590929401237</v>
      </c>
      <c r="J11" s="3">
        <f>'Table 11'!J11*100/'Table 11'!J$7</f>
        <v>1.0273888022752575</v>
      </c>
      <c r="K11" s="178">
        <f>'Table 11'!K11*100/'Table 11'!K$7</f>
        <v>1.4285441144704194</v>
      </c>
      <c r="L11" s="178">
        <f>'Table 11'!L11*100/'Table 11'!L$7</f>
        <v>1.6474555980149246</v>
      </c>
    </row>
    <row r="12" spans="1:12" ht="15" customHeight="1">
      <c r="B12" s="2"/>
      <c r="C12" s="2" t="str">
        <f>'Table 11'!C12</f>
        <v>United Arab Emirates</v>
      </c>
      <c r="D12" s="2"/>
      <c r="E12" s="2"/>
      <c r="G12" s="3">
        <f>'Table 11'!G12*100/'Table 11'!G$7</f>
        <v>0.33662086592198809</v>
      </c>
      <c r="H12" s="3">
        <f>'Table 11'!H12*100/'Table 11'!H$7</f>
        <v>0.70976877785395076</v>
      </c>
      <c r="I12" s="3">
        <f>'Table 11'!I12*100/'Table 11'!I$7</f>
        <v>0.74041017821246735</v>
      </c>
      <c r="J12" s="3">
        <f>'Table 11'!J12*100/'Table 11'!J$7</f>
        <v>0.69430478116204475</v>
      </c>
      <c r="K12" s="178">
        <f>'Table 11'!K12*100/'Table 11'!K$7</f>
        <v>0.55435059682255849</v>
      </c>
      <c r="L12" s="178">
        <f>'Table 11'!L12*100/'Table 11'!L$7</f>
        <v>0.59205185926824144</v>
      </c>
    </row>
    <row r="13" spans="1:12" ht="15" customHeight="1">
      <c r="B13" s="2"/>
      <c r="C13" s="2" t="str">
        <f>'Table 11'!C13</f>
        <v>Saudi Arabia</v>
      </c>
      <c r="D13" s="2"/>
      <c r="E13" s="2"/>
      <c r="G13" s="3">
        <f>'Table 11'!G13*100/'Table 11'!G$7</f>
        <v>0.8907640205072721</v>
      </c>
      <c r="H13" s="3">
        <f>'Table 11'!H13*100/'Table 11'!H$7</f>
        <v>0.69438583618846228</v>
      </c>
      <c r="I13" s="3">
        <f>'Table 11'!I13*100/'Table 11'!I$7</f>
        <v>0.29931349641439448</v>
      </c>
      <c r="J13" s="3">
        <f>'Table 11'!J13*100/'Table 11'!J$7</f>
        <v>0.28255699282727098</v>
      </c>
      <c r="K13" s="178">
        <f>'Table 11'!K13*100/'Table 11'!K$7</f>
        <v>0.41898673322022856</v>
      </c>
      <c r="L13" s="178">
        <f>'Table 11'!L13*100/'Table 11'!L$7</f>
        <v>0.46682215574080232</v>
      </c>
    </row>
    <row r="14" spans="1:12" ht="15" customHeight="1">
      <c r="B14" s="2"/>
      <c r="C14" s="2" t="str">
        <f>'Table 11'!C14</f>
        <v>Bangladesh</v>
      </c>
      <c r="D14" s="2"/>
      <c r="E14" s="2"/>
      <c r="G14" s="3">
        <f>'Table 11'!G14*100/'Table 11'!G$7</f>
        <v>0.92015460567517982</v>
      </c>
      <c r="H14" s="3">
        <f>'Table 11'!H14*100/'Table 11'!H$7</f>
        <v>6.9021552188616872E-2</v>
      </c>
      <c r="I14" s="3">
        <f>'Table 11'!I14*100/'Table 11'!I$7</f>
        <v>0.11813978362068395</v>
      </c>
      <c r="J14" s="3">
        <f>'Table 11'!J14*100/'Table 11'!J$7</f>
        <v>0.25361822634337705</v>
      </c>
      <c r="K14" s="178">
        <f>'Table 11'!K14*100/'Table 11'!K$7</f>
        <v>0.54632414895368087</v>
      </c>
      <c r="L14" s="178">
        <f>'Table 11'!L14*100/'Table 11'!L$7</f>
        <v>0.45530041032393354</v>
      </c>
    </row>
    <row r="15" spans="1:12" ht="15" customHeight="1">
      <c r="B15" s="2"/>
      <c r="C15" s="2" t="str">
        <f>'Table 11'!C15</f>
        <v>Pakistan</v>
      </c>
      <c r="D15" s="145"/>
      <c r="E15" s="145"/>
      <c r="F15" s="143"/>
      <c r="G15" s="3">
        <f>'Table 11'!G15*100/'Table 11'!G$7</f>
        <v>0.2882414565844531</v>
      </c>
      <c r="H15" s="3">
        <f>'Table 11'!H15*100/'Table 11'!H$7</f>
        <v>0.12386489627340844</v>
      </c>
      <c r="I15" s="3">
        <f>'Table 11'!I15*100/'Table 11'!I$7</f>
        <v>8.9355228114422522E-2</v>
      </c>
      <c r="J15" s="3">
        <f>'Table 11'!J15*100/'Table 11'!J$7</f>
        <v>0.17848295598102212</v>
      </c>
      <c r="K15" s="178">
        <f>'Table 11'!K15*100/'Table 11'!K$7</f>
        <v>0.31146361697343544</v>
      </c>
      <c r="L15" s="178">
        <f>'Table 11'!L15*100/'Table 11'!L$7</f>
        <v>0.24568963009436751</v>
      </c>
    </row>
    <row r="16" spans="1:12" ht="15" customHeight="1">
      <c r="B16" s="2"/>
      <c r="C16" s="2" t="str">
        <f>'Table 11'!C16</f>
        <v>Turkiye</v>
      </c>
      <c r="D16" s="2"/>
      <c r="E16" s="2"/>
      <c r="G16" s="3">
        <f>'Table 11'!G16*100/'Table 11'!G$7</f>
        <v>0.30836468719752774</v>
      </c>
      <c r="H16" s="3">
        <f>'Table 11'!H16*100/'Table 11'!H$7</f>
        <v>9.7761977219047697E-2</v>
      </c>
      <c r="I16" s="3">
        <f>'Table 11'!I16*100/'Table 11'!I$7</f>
        <v>7.6622156373863742E-2</v>
      </c>
      <c r="J16" s="3">
        <f>'Table 11'!J16*100/'Table 11'!J$7</f>
        <v>0.10842365714773598</v>
      </c>
      <c r="K16" s="178">
        <f>'Table 11'!K16*100/'Table 11'!K$7</f>
        <v>0.11318163377633476</v>
      </c>
      <c r="L16" s="178">
        <f>'Table 11'!L16*100/'Table 11'!L$7</f>
        <v>0.12535693601024273</v>
      </c>
    </row>
    <row r="17" spans="2:12" ht="15" customHeight="1">
      <c r="B17" s="2"/>
      <c r="C17" s="2" t="str">
        <f>'Table 11'!C17</f>
        <v>Oman</v>
      </c>
      <c r="D17" s="2"/>
      <c r="E17" s="2"/>
      <c r="G17" s="3">
        <f>'Table 11'!G17*100/'Table 11'!G$7</f>
        <v>0.14511179181894623</v>
      </c>
      <c r="H17" s="3">
        <f>'Table 11'!H17*100/'Table 11'!H$7</f>
        <v>4.5506658981900747E-2</v>
      </c>
      <c r="I17" s="3">
        <f>'Table 11'!I17*100/'Table 11'!I$7</f>
        <v>4.2570388351306269E-2</v>
      </c>
      <c r="J17" s="3">
        <f>'Table 11'!J17*100/'Table 11'!J$7</f>
        <v>4.019049158574086E-2</v>
      </c>
      <c r="K17" s="178">
        <f>'Table 11'!K17*100/'Table 11'!K$7</f>
        <v>0.11166917404692137</v>
      </c>
      <c r="L17" s="178">
        <f>'Table 11'!L17*100/'Table 11'!L$7</f>
        <v>0.11181923513768854</v>
      </c>
    </row>
    <row r="18" spans="2:12" ht="15" customHeight="1">
      <c r="B18" s="2"/>
      <c r="C18" s="2" t="str">
        <f>'Table 11'!C18</f>
        <v>Kuwait</v>
      </c>
      <c r="D18" s="145"/>
      <c r="E18" s="145"/>
      <c r="F18" s="143"/>
      <c r="G18" s="3">
        <f>'Table 11'!G18*100/'Table 11'!G$7</f>
        <v>7.4252218335912459E-2</v>
      </c>
      <c r="H18" s="3">
        <f>'Table 11'!H18*100/'Table 11'!H$7</f>
        <v>3.2173915681171311E-2</v>
      </c>
      <c r="I18" s="3">
        <f>'Table 11'!I18*100/'Table 11'!I$7</f>
        <v>3.088780638598981E-2</v>
      </c>
      <c r="J18" s="3">
        <f>'Table 11'!J18*100/'Table 11'!J$7</f>
        <v>4.1989749154356014E-2</v>
      </c>
      <c r="K18" s="178">
        <f>'Table 11'!K18*100/'Table 11'!K$7</f>
        <v>0.10301497076644597</v>
      </c>
      <c r="L18" s="178">
        <f>'Table 11'!L18*100/'Table 11'!L$7</f>
        <v>9.1605740596215277E-2</v>
      </c>
    </row>
    <row r="19" spans="2:12" ht="15" customHeight="1">
      <c r="B19" s="2"/>
      <c r="C19" s="2" t="str">
        <f>'Table 11'!C19</f>
        <v>Iran</v>
      </c>
      <c r="D19" s="2"/>
      <c r="E19" s="2"/>
      <c r="G19" s="3">
        <f>'Table 11'!G19*100/'Table 11'!G$7</f>
        <v>0.21232082069318556</v>
      </c>
      <c r="H19" s="3">
        <f>'Table 11'!H19*100/'Table 11'!H$7</f>
        <v>5.8575866816016342E-2</v>
      </c>
      <c r="I19" s="3">
        <f>'Table 11'!I19*100/'Table 11'!I$7</f>
        <v>4.8754082217462406E-3</v>
      </c>
      <c r="J19" s="3">
        <f>'Table 11'!J19*100/'Table 11'!J$7</f>
        <v>1.3931515560763092E-2</v>
      </c>
      <c r="K19" s="178">
        <f>'Table 11'!K19*100/'Table 11'!K$7</f>
        <v>8.3693541337422031E-2</v>
      </c>
      <c r="L19" s="178">
        <f>'Table 11'!L19*100/'Table 11'!L$7</f>
        <v>8.0263932379945904E-2</v>
      </c>
    </row>
    <row r="20" spans="2:12" ht="15" customHeight="1">
      <c r="B20" s="2"/>
      <c r="C20" s="2" t="str">
        <f>'Table 11'!C20</f>
        <v>Qatar</v>
      </c>
      <c r="D20" s="145"/>
      <c r="E20" s="145"/>
      <c r="F20" s="143"/>
      <c r="G20" s="3">
        <f>'Table 11'!G20*100/'Table 11'!G$7</f>
        <v>0.1465481583410741</v>
      </c>
      <c r="H20" s="3">
        <f>'Table 11'!H20*100/'Table 11'!H$7</f>
        <v>0.20575235750761023</v>
      </c>
      <c r="I20" s="3">
        <f>'Table 11'!I20*100/'Table 11'!I$7</f>
        <v>0.32671254108195796</v>
      </c>
      <c r="J20" s="3">
        <f>'Table 11'!J20*100/'Table 11'!J$7</f>
        <v>0.11900490419335365</v>
      </c>
      <c r="K20" s="178">
        <f>'Table 11'!K20*100/'Table 11'!K$7</f>
        <v>6.2160607549893283E-2</v>
      </c>
      <c r="L20" s="178">
        <f>'Table 11'!L20*100/'Table 11'!L$7</f>
        <v>6.7554272034635029E-2</v>
      </c>
    </row>
    <row r="21" spans="2:12" ht="15" customHeight="1">
      <c r="B21" s="2"/>
      <c r="C21" s="2" t="str">
        <f>'Table 11'!C21</f>
        <v>Egypt</v>
      </c>
      <c r="D21" s="2"/>
      <c r="E21" s="2"/>
      <c r="G21" s="3">
        <f>'Table 11'!G21*100/'Table 11'!G$7</f>
        <v>0.37099790468491478</v>
      </c>
      <c r="H21" s="3">
        <f>'Table 11'!H21*100/'Table 11'!H$7</f>
        <v>0.20380327070963344</v>
      </c>
      <c r="I21" s="3">
        <f>'Table 11'!I21*100/'Table 11'!I$7</f>
        <v>8.306705310305311E-2</v>
      </c>
      <c r="J21" s="3">
        <f>'Table 11'!J21*100/'Table 11'!J$7</f>
        <v>5.401026080379908E-2</v>
      </c>
      <c r="K21" s="178">
        <f>'Table 11'!K21*100/'Table 11'!K$7</f>
        <v>4.8468461942517929E-2</v>
      </c>
      <c r="L21" s="178">
        <f>'Table 11'!L21*100/'Table 11'!L$7</f>
        <v>6.4866331427054474E-2</v>
      </c>
    </row>
    <row r="22" spans="2:12" ht="15" customHeight="1">
      <c r="B22" s="2"/>
      <c r="C22" s="2" t="str">
        <f>'Table 11'!C22</f>
        <v>Maldives</v>
      </c>
      <c r="D22" s="2"/>
      <c r="E22" s="2"/>
      <c r="G22" s="3">
        <f>'Table 11'!G22*100/'Table 11'!G$7</f>
        <v>4.2245037466754211E-2</v>
      </c>
      <c r="H22" s="3">
        <f>'Table 11'!H22*100/'Table 11'!H$7</f>
        <v>9.7248889800375021E-2</v>
      </c>
      <c r="I22" s="3">
        <f>'Table 11'!I22*100/'Table 11'!I$7</f>
        <v>2.6696068266617488E-2</v>
      </c>
      <c r="J22" s="3">
        <f>'Table 11'!J22*100/'Table 11'!J$7</f>
        <v>8.6182598672798594E-2</v>
      </c>
      <c r="K22" s="178">
        <f>'Table 11'!K22*100/'Table 11'!K$7</f>
        <v>5.3136623508174385E-2</v>
      </c>
      <c r="L22" s="178">
        <f>'Table 11'!L22*100/'Table 11'!L$7</f>
        <v>5.7803487486823263E-2</v>
      </c>
    </row>
    <row r="23" spans="2:12" ht="15" customHeight="1">
      <c r="B23" s="2"/>
      <c r="C23" s="2" t="str">
        <f>'Table 11'!C23</f>
        <v>Bahrain</v>
      </c>
      <c r="D23" s="145"/>
      <c r="E23" s="145"/>
      <c r="F23" s="143"/>
      <c r="G23" s="3">
        <f>'Table 11'!G23*100/'Table 11'!G$7</f>
        <v>4.4264175191315945E-2</v>
      </c>
      <c r="H23" s="3">
        <f>'Table 11'!H23*100/'Table 11'!H$7</f>
        <v>5.4662634050542058E-2</v>
      </c>
      <c r="I23" s="3">
        <f>'Table 11'!I23*100/'Table 11'!I$7</f>
        <v>6.6792979071461298E-2</v>
      </c>
      <c r="J23" s="3">
        <f>'Table 11'!J23*100/'Table 11'!J$7</f>
        <v>0.10597938271490032</v>
      </c>
      <c r="K23" s="178">
        <f>'Table 11'!K23*100/'Table 11'!K$7</f>
        <v>6.1132811925022332E-2</v>
      </c>
      <c r="L23" s="178">
        <f>'Table 11'!L23*100/'Table 11'!L$7</f>
        <v>5.5024960645531341E-2</v>
      </c>
    </row>
    <row r="24" spans="2:12" ht="15" customHeight="1">
      <c r="B24" s="2"/>
      <c r="C24" s="2" t="str">
        <f>'Table 11'!C24</f>
        <v>Kazakhstan</v>
      </c>
      <c r="D24" s="145"/>
      <c r="E24" s="145"/>
      <c r="F24" s="143"/>
      <c r="G24" s="3">
        <f>'Table 11'!G24*100/'Table 11'!G$7</f>
        <v>4.253289824214998E-2</v>
      </c>
      <c r="H24" s="3">
        <f>'Table 11'!H24*100/'Table 11'!H$7</f>
        <v>3.9059183117070392E-2</v>
      </c>
      <c r="I24" s="3">
        <f>'Table 11'!I24*100/'Table 11'!I$7</f>
        <v>1.2199309368273495E-2</v>
      </c>
      <c r="J24" s="3">
        <f>'Table 11'!J24*100/'Table 11'!J$7</f>
        <v>1.2591266703638205E-2</v>
      </c>
      <c r="K24" s="178">
        <f>'Table 11'!K24*100/'Table 11'!K$7</f>
        <v>1.4892266247194754E-2</v>
      </c>
      <c r="L24" s="178">
        <f>'Table 11'!L24*100/'Table 11'!L$7</f>
        <v>4.669679172259561E-2</v>
      </c>
    </row>
    <row r="25" spans="2:12" ht="15" customHeight="1">
      <c r="B25" s="2"/>
      <c r="C25" s="2" t="str">
        <f>'Table 11'!C25</f>
        <v>Iraq</v>
      </c>
      <c r="D25" s="2"/>
      <c r="E25" s="2"/>
      <c r="G25" s="3">
        <f>'Table 11'!G25*100/'Table 11'!G$7</f>
        <v>0.1159920307682986</v>
      </c>
      <c r="H25" s="3">
        <f>'Table 11'!H25*100/'Table 11'!H$7</f>
        <v>3.2864486169196183E-2</v>
      </c>
      <c r="I25" s="3">
        <f>'Table 11'!I25*100/'Table 11'!I$7</f>
        <v>6.1110113303555836E-3</v>
      </c>
      <c r="J25" s="3">
        <f>'Table 11'!J25*100/'Table 11'!J$7</f>
        <v>1.5701775660701665E-2</v>
      </c>
      <c r="K25" s="178">
        <f>'Table 11'!K25*100/'Table 11'!K$7</f>
        <v>1.0956485995069104E-2</v>
      </c>
      <c r="L25" s="178">
        <f>'Table 11'!L25*100/'Table 11'!L$7</f>
        <v>2.2695557345164378E-2</v>
      </c>
    </row>
    <row r="26" spans="2:12" ht="15" customHeight="1">
      <c r="B26" s="2"/>
      <c r="C26" s="2" t="str">
        <f>'Table 11'!C26</f>
        <v>Nigeria</v>
      </c>
      <c r="D26" s="2"/>
      <c r="E26" s="2"/>
      <c r="G26" s="3">
        <f>'Table 11'!G26*100/'Table 11'!G$7</f>
        <v>5.319667129313764E-2</v>
      </c>
      <c r="H26" s="3">
        <f>'Table 11'!H26*100/'Table 11'!H$7</f>
        <v>2.6179290556930471E-2</v>
      </c>
      <c r="I26" s="3">
        <f>'Table 11'!I26*100/'Table 11'!I$7</f>
        <v>2.7184404054027434E-2</v>
      </c>
      <c r="J26" s="3">
        <f>'Table 11'!J26*100/'Table 11'!J$7</f>
        <v>1.1833796241379228E-2</v>
      </c>
      <c r="K26" s="178">
        <f>'Table 11'!K26*100/'Table 11'!K$7</f>
        <v>2.5014822259209868E-2</v>
      </c>
      <c r="L26" s="178">
        <f>'Table 11'!L26*100/'Table 11'!L$7</f>
        <v>1.9569097015299304E-2</v>
      </c>
    </row>
    <row r="27" spans="2:12" ht="15" customHeight="1">
      <c r="B27" s="2"/>
      <c r="C27" s="2" t="str">
        <f>'Table 11'!C27</f>
        <v>Jordan</v>
      </c>
      <c r="D27" s="2"/>
      <c r="E27" s="2"/>
      <c r="G27" s="3">
        <f>'Table 11'!G27*100/'Table 11'!G$7</f>
        <v>2.0583807853707885E-2</v>
      </c>
      <c r="H27" s="3">
        <f>'Table 11'!H27*100/'Table 11'!H$7</f>
        <v>1.4082474811871712E-2</v>
      </c>
      <c r="I27" s="3">
        <f>'Table 11'!I27*100/'Table 11'!I$7</f>
        <v>1.1398665809845566E-2</v>
      </c>
      <c r="J27" s="3">
        <f>'Table 11'!J27*100/'Table 11'!J$7</f>
        <v>1.3640126363330136E-2</v>
      </c>
      <c r="K27" s="178">
        <f>'Table 11'!K27*100/'Table 11'!K$7</f>
        <v>1.3191582468715648E-2</v>
      </c>
      <c r="L27" s="178">
        <f>'Table 11'!L27*100/'Table 11'!L$7</f>
        <v>1.8849348212901813E-2</v>
      </c>
    </row>
    <row r="28" spans="2:12" ht="15" customHeight="1">
      <c r="B28" s="2"/>
      <c r="C28" s="2" t="str">
        <f>'Table 11'!C28</f>
        <v>Uzbekistan</v>
      </c>
      <c r="D28" s="2"/>
      <c r="E28" s="2"/>
      <c r="G28" s="3">
        <f>'Table 11'!G28*100/'Table 11'!G$7</f>
        <v>3.3712609095635615E-2</v>
      </c>
      <c r="H28" s="3">
        <f>'Table 11'!H28*100/'Table 11'!H$7</f>
        <v>2.6342790111727635E-3</v>
      </c>
      <c r="I28" s="3">
        <f>'Table 11'!I28*100/'Table 11'!I$7</f>
        <v>3.7666588514012944E-2</v>
      </c>
      <c r="J28" s="3">
        <f>'Table 11'!J28*100/'Table 11'!J$7</f>
        <v>1.5498793379965601E-2</v>
      </c>
      <c r="K28" s="178">
        <f>'Table 11'!K28*100/'Table 11'!K$7</f>
        <v>8.5403456813130506E-3</v>
      </c>
      <c r="L28" s="178">
        <f>'Table 11'!L28*100/'Table 11'!L$7</f>
        <v>1.4353388731564163E-2</v>
      </c>
    </row>
    <row r="29" spans="2:12" ht="15" customHeight="1">
      <c r="B29" s="36"/>
      <c r="C29" s="2" t="str">
        <f>'Table 11'!C29</f>
        <v>Yemen</v>
      </c>
      <c r="D29" s="2"/>
      <c r="E29" s="2"/>
      <c r="G29" s="3">
        <f>'Table 11'!G29*100/'Table 11'!G$7</f>
        <v>6.4698177947623992E-3</v>
      </c>
      <c r="H29" s="3">
        <f>'Table 11'!H29*100/'Table 11'!H$7</f>
        <v>2.8427409435391508E-2</v>
      </c>
      <c r="I29" s="3">
        <f>'Table 11'!I29*100/'Table 11'!I$7</f>
        <v>5.8202811871533849E-3</v>
      </c>
      <c r="J29" s="3">
        <f>'Table 11'!J29*100/'Table 11'!J$7</f>
        <v>6.5088708348920062E-3</v>
      </c>
      <c r="K29" s="178">
        <f>'Table 11'!K29*100/'Table 11'!K$7</f>
        <v>1.114727440447629E-2</v>
      </c>
      <c r="L29" s="178">
        <f>'Table 11'!L29*100/'Table 11'!L$7</f>
        <v>1.3263059882165674E-2</v>
      </c>
    </row>
    <row r="30" spans="2:12" ht="15" customHeight="1">
      <c r="B30" s="2"/>
      <c r="C30" s="2" t="str">
        <f>'Table 11'!C30</f>
        <v>Azerbaijan</v>
      </c>
      <c r="D30" s="2"/>
      <c r="E30" s="2"/>
      <c r="G30" s="3">
        <f>'Table 11'!G30*100/'Table 11'!G$7</f>
        <v>3.9096193066506645E-3</v>
      </c>
      <c r="H30" s="3">
        <f>'Table 11'!H30*100/'Table 11'!H$7</f>
        <v>4.4707447342333027E-2</v>
      </c>
      <c r="I30" s="3">
        <f>'Table 11'!I30*100/'Table 11'!I$7</f>
        <v>4.8423603812494283E-2</v>
      </c>
      <c r="J30" s="3">
        <f>'Table 11'!J30*100/'Table 11'!J$7</f>
        <v>2.1054991280531894E-3</v>
      </c>
      <c r="K30" s="178">
        <f>'Table 11'!K30*100/'Table 11'!K$7</f>
        <v>2.1176487700061007E-3</v>
      </c>
      <c r="L30" s="178">
        <f>'Table 11'!L30*100/'Table 11'!L$7</f>
        <v>7.7315350472641296E-3</v>
      </c>
    </row>
    <row r="31" spans="2:12" ht="15" customHeight="1">
      <c r="B31" s="36"/>
      <c r="C31" s="2" t="str">
        <f>'Table 11'!C31</f>
        <v>Sudan</v>
      </c>
      <c r="D31" s="2"/>
      <c r="E31" s="2"/>
      <c r="G31" s="3">
        <f>'Table 11'!G31*100/'Table 11'!G$7</f>
        <v>2.1749937729545837E-2</v>
      </c>
      <c r="H31" s="3">
        <f>'Table 11'!H31*100/'Table 11'!H$7</f>
        <v>6.7594158049038974E-3</v>
      </c>
      <c r="I31" s="3">
        <f>'Table 11'!I31*100/'Table 11'!I$7</f>
        <v>1.0897837711594903E-2</v>
      </c>
      <c r="J31" s="3">
        <f>'Table 11'!J31*100/'Table 11'!J$7</f>
        <v>7.1213539537680771E-3</v>
      </c>
      <c r="K31" s="178">
        <f>'Table 11'!K31*100/'Table 11'!K$7</f>
        <v>6.4324414806046296E-3</v>
      </c>
      <c r="L31" s="178">
        <f>'Table 11'!L31*100/'Table 11'!L$7</f>
        <v>5.3927631950800607E-3</v>
      </c>
    </row>
    <row r="32" spans="2:12" ht="15" customHeight="1">
      <c r="B32" s="36"/>
      <c r="C32" s="2" t="str">
        <f>'Table 11'!C32</f>
        <v>Turkmenistan</v>
      </c>
      <c r="D32" s="2"/>
      <c r="E32" s="2"/>
      <c r="G32" s="3">
        <f>'Table 11'!G32*100/'Table 11'!G$7</f>
        <v>2.8754941578156289E-2</v>
      </c>
      <c r="H32" s="3">
        <f>'Table 11'!H32*100/'Table 11'!H$7</f>
        <v>1.9084270402706074E-2</v>
      </c>
      <c r="I32" s="3">
        <f>'Table 11'!I32*100/'Table 11'!I$7</f>
        <v>4.9923816778002497E-3</v>
      </c>
      <c r="J32" s="3">
        <f>'Table 11'!J32*100/'Table 11'!J$7</f>
        <v>1.7044853539160854E-2</v>
      </c>
      <c r="K32" s="178">
        <f>'Table 11'!K32*100/'Table 11'!K$7</f>
        <v>4.5896921392067315E-3</v>
      </c>
      <c r="L32" s="178">
        <f>'Table 11'!L32*100/'Table 11'!L$7</f>
        <v>1.7919604050537091E-3</v>
      </c>
    </row>
    <row r="33" spans="1:12" ht="15" customHeight="1">
      <c r="A33" s="143"/>
      <c r="B33" s="155"/>
      <c r="C33" s="2" t="str">
        <f>'Table 11'!C33</f>
        <v>Other OIC</v>
      </c>
      <c r="D33" s="145"/>
      <c r="E33" s="145"/>
      <c r="F33" s="143"/>
      <c r="G33" s="3">
        <f>'Table 11'!G33*100/'Table 11'!G$7</f>
        <v>0.1477213378685544</v>
      </c>
      <c r="H33" s="3">
        <f>'Table 11'!H33*100/'Table 11'!H$7</f>
        <v>0.24604101425055663</v>
      </c>
      <c r="I33" s="3">
        <f>'Table 11'!I33*100/'Table 11'!I$7</f>
        <v>8.9883312163598406E-2</v>
      </c>
      <c r="J33" s="3">
        <f>'Table 11'!J33*100/'Table 11'!J$7</f>
        <v>0.12262180796925691</v>
      </c>
      <c r="K33" s="178">
        <f>'Table 11'!K33*100/'Table 11'!K$7</f>
        <v>8.9318209310455907E-2</v>
      </c>
      <c r="L33" s="178">
        <f>'Table 11'!L33*100/'Table 11'!L$7</f>
        <v>0.10234926791438198</v>
      </c>
    </row>
    <row r="34" spans="1:12" ht="7.5" customHeight="1">
      <c r="A34" s="143"/>
      <c r="B34" s="148"/>
      <c r="C34" s="149"/>
      <c r="D34" s="149"/>
      <c r="E34" s="149"/>
      <c r="F34" s="147"/>
      <c r="G34" s="150"/>
      <c r="H34" s="150"/>
      <c r="I34" s="150"/>
      <c r="J34" s="150"/>
      <c r="K34" s="176"/>
      <c r="L34" s="176"/>
    </row>
    <row r="35" spans="1:12" s="74" customFormat="1" ht="14.1" customHeight="1">
      <c r="A35" s="143"/>
      <c r="B35" s="205" t="s">
        <v>223</v>
      </c>
      <c r="C35" s="154"/>
      <c r="D35" s="154"/>
      <c r="E35" s="154"/>
      <c r="F35" s="152"/>
      <c r="G35" s="177">
        <f>'Table 11'!G35*100/'Table 11'!G$7</f>
        <v>84.708479603568961</v>
      </c>
      <c r="H35" s="177">
        <f>'Table 11'!H35*100/'Table 11'!H$7</f>
        <v>92.264725270084583</v>
      </c>
      <c r="I35" s="177">
        <f>'Table 11'!I35*100/'Table 11'!I$7</f>
        <v>95.049802584579623</v>
      </c>
      <c r="J35" s="177">
        <f>'Table 11'!J35*100/'Table 11'!J$7</f>
        <v>92.335060912931411</v>
      </c>
      <c r="K35" s="196">
        <f>'Table 11'!K35*100/'Table 11'!K$7</f>
        <v>88.876764422236931</v>
      </c>
      <c r="L35" s="196">
        <f>'Table 11'!L35*100/'Table 11'!L$7</f>
        <v>88.835290341169951</v>
      </c>
    </row>
    <row r="36" spans="1:12" ht="14.1" customHeight="1">
      <c r="A36" s="143"/>
      <c r="B36" s="155"/>
      <c r="C36" s="145"/>
      <c r="D36" s="145"/>
      <c r="E36" s="145"/>
      <c r="F36" s="143"/>
      <c r="G36" s="146"/>
      <c r="H36" s="146"/>
      <c r="I36" s="146"/>
      <c r="J36" s="146"/>
      <c r="K36" s="146"/>
      <c r="L36" s="146"/>
    </row>
    <row r="37" spans="1:12" s="60" customFormat="1" ht="17.100000000000001" customHeight="1">
      <c r="A37" s="143"/>
      <c r="B37" s="155"/>
      <c r="C37" s="145"/>
      <c r="D37" s="145"/>
      <c r="E37" s="145"/>
      <c r="F37" s="143"/>
      <c r="G37" s="146"/>
      <c r="H37" s="146"/>
      <c r="I37" s="146"/>
      <c r="J37" s="146"/>
      <c r="K37" s="146"/>
      <c r="L37" s="146"/>
    </row>
    <row r="38" spans="1:12" ht="15" customHeight="1">
      <c r="A38" s="180"/>
      <c r="B38" s="180"/>
      <c r="C38" s="180"/>
      <c r="D38" s="180"/>
      <c r="E38" s="180"/>
      <c r="F38" s="180"/>
      <c r="G38" s="181"/>
      <c r="H38" s="181"/>
      <c r="I38" s="181"/>
      <c r="J38" s="181"/>
      <c r="K38" s="203"/>
      <c r="L38" s="203"/>
    </row>
    <row r="39" spans="1:12" s="60" customFormat="1" ht="24.75" customHeight="1" thickBot="1">
      <c r="A39" s="192"/>
      <c r="B39" s="192" t="s">
        <v>186</v>
      </c>
      <c r="C39" s="192"/>
      <c r="D39" s="192"/>
      <c r="E39" s="192"/>
      <c r="F39" s="59"/>
      <c r="G39" s="92">
        <f>'Table 11'!G39/'Table 11'!G$39*100</f>
        <v>100</v>
      </c>
      <c r="H39" s="92">
        <f>'Table 11'!H39/'Table 11'!H$39*100</f>
        <v>100</v>
      </c>
      <c r="I39" s="92">
        <f>'Table 11'!I39/'Table 11'!I$39*100</f>
        <v>100</v>
      </c>
      <c r="J39" s="92">
        <f>'Table 11'!J39/'Table 11'!J$39*100</f>
        <v>100</v>
      </c>
      <c r="K39" s="193">
        <f>'Table 11'!K39/'Table 11'!K$39*100</f>
        <v>100</v>
      </c>
      <c r="L39" s="193">
        <f>'Table 11'!L39/'Table 11'!L$39*100</f>
        <v>100</v>
      </c>
    </row>
    <row r="40" spans="1:12" s="60" customFormat="1" ht="12.75" customHeight="1">
      <c r="A40" s="43"/>
      <c r="B40" s="43"/>
      <c r="C40" s="43"/>
      <c r="D40" s="43"/>
      <c r="E40" s="43"/>
      <c r="F40" s="43"/>
      <c r="G40" s="194"/>
      <c r="H40" s="194"/>
      <c r="I40" s="194"/>
      <c r="J40" s="194"/>
      <c r="K40" s="204"/>
      <c r="L40" s="204"/>
    </row>
    <row r="41" spans="1:12" s="60" customFormat="1" ht="17.100000000000001" customHeight="1">
      <c r="A41" s="18"/>
      <c r="B41" s="19" t="s">
        <v>216</v>
      </c>
      <c r="C41" s="19"/>
      <c r="D41" s="19"/>
      <c r="E41" s="19"/>
      <c r="F41" s="18"/>
      <c r="G41" s="22">
        <f>'Table 11'!G41*100/'Table 11'!G$39</f>
        <v>10.264062842998076</v>
      </c>
      <c r="H41" s="22">
        <f>'Table 11'!H41*100/'Table 11'!H$39</f>
        <v>6.7456095779450234</v>
      </c>
      <c r="I41" s="22">
        <f>'Table 11'!I41*100/'Table 11'!I$39</f>
        <v>6.2310245294887396</v>
      </c>
      <c r="J41" s="22">
        <f>'Table 11'!J41*100/'Table 11'!J$39</f>
        <v>5.2925929333738768</v>
      </c>
      <c r="K41" s="22">
        <f>'Table 11'!K41*100/'Table 11'!K$39</f>
        <v>7.9750949533682229</v>
      </c>
      <c r="L41" s="22">
        <f>'Table 11'!L41*100/'Table 11'!L$39</f>
        <v>7.8538404838922231</v>
      </c>
    </row>
    <row r="42" spans="1:12" s="60" customFormat="1" ht="17.100000000000001" customHeight="1">
      <c r="A42" s="143"/>
      <c r="B42" s="155"/>
      <c r="C42" s="2" t="str">
        <f>'Table 11'!C42</f>
        <v>Indonesia</v>
      </c>
      <c r="D42" s="145"/>
      <c r="E42" s="145"/>
      <c r="F42" s="143"/>
      <c r="G42" s="3">
        <f>'Table 11'!G42*100/'Table 11'!G$39</f>
        <v>4.2192369495861248</v>
      </c>
      <c r="H42" s="3">
        <f>'Table 11'!H42*100/'Table 11'!H$39</f>
        <v>2.9114681342361091</v>
      </c>
      <c r="I42" s="3">
        <f>'Table 11'!I42*100/'Table 11'!I$39</f>
        <v>2.8326072606470616</v>
      </c>
      <c r="J42" s="3">
        <f>'Table 11'!J42*100/'Table 11'!J$39</f>
        <v>1.6805673004717059</v>
      </c>
      <c r="K42" s="178">
        <f>'Table 11'!K42*100/'Table 11'!K$39</f>
        <v>3.0465877723170607</v>
      </c>
      <c r="L42" s="178">
        <f>'Table 11'!L42*100/'Table 11'!L$39</f>
        <v>3.0595416351411675</v>
      </c>
    </row>
    <row r="43" spans="1:12" ht="15" customHeight="1">
      <c r="A43" s="143"/>
      <c r="B43" s="155"/>
      <c r="C43" s="2" t="str">
        <f>'Table 11'!C43</f>
        <v>Brunei Darussalam</v>
      </c>
      <c r="D43" s="145"/>
      <c r="E43" s="145"/>
      <c r="F43" s="143"/>
      <c r="G43" s="3">
        <f>'Table 11'!G43*100/'Table 11'!G$39</f>
        <v>0.93857553027609086</v>
      </c>
      <c r="H43" s="3">
        <f>'Table 11'!H43*100/'Table 11'!H$39</f>
        <v>0.16127691432590857</v>
      </c>
      <c r="I43" s="3">
        <f>'Table 11'!I43*100/'Table 11'!I$39</f>
        <v>0.18016393864522076</v>
      </c>
      <c r="J43" s="3">
        <f>'Table 11'!J43*100/'Table 11'!J$39</f>
        <v>0.16465124782300669</v>
      </c>
      <c r="K43" s="178">
        <f>'Table 11'!K43*100/'Table 11'!K$39</f>
        <v>0.17526994210712227</v>
      </c>
      <c r="L43" s="178">
        <f>'Table 11'!L43*100/'Table 11'!L$39</f>
        <v>0.17063489057696088</v>
      </c>
    </row>
    <row r="44" spans="1:12" ht="15" customHeight="1">
      <c r="A44" s="143"/>
      <c r="B44" s="155"/>
      <c r="C44" s="2" t="str">
        <f>'Table 11'!C44</f>
        <v>United Arab Emirates</v>
      </c>
      <c r="D44" s="145"/>
      <c r="E44" s="145"/>
      <c r="F44" s="143"/>
      <c r="G44" s="3">
        <f>'Table 11'!G44*100/'Table 11'!G$39</f>
        <v>0.9642607831705563</v>
      </c>
      <c r="H44" s="3">
        <f>'Table 11'!H44*100/'Table 11'!H$39</f>
        <v>0.92510465918610696</v>
      </c>
      <c r="I44" s="3">
        <f>'Table 11'!I44*100/'Table 11'!I$39</f>
        <v>0.94210438922655293</v>
      </c>
      <c r="J44" s="3">
        <f>'Table 11'!J44*100/'Table 11'!J$39</f>
        <v>1.2314356390688852</v>
      </c>
      <c r="K44" s="178">
        <f>'Table 11'!K44*100/'Table 11'!K$39</f>
        <v>1.8697749452059649</v>
      </c>
      <c r="L44" s="178">
        <f>'Table 11'!L44*100/'Table 11'!L$39</f>
        <v>1.6313064840480529</v>
      </c>
    </row>
    <row r="45" spans="1:12" ht="15" customHeight="1">
      <c r="B45" s="155"/>
      <c r="C45" s="2" t="str">
        <f>'Table 11'!C45</f>
        <v>Saudi Arabia</v>
      </c>
      <c r="D45" s="145"/>
      <c r="E45" s="145"/>
      <c r="F45" s="143"/>
      <c r="G45" s="3">
        <f>'Table 11'!G45*100/'Table 11'!G$39</f>
        <v>2.5473056205606248</v>
      </c>
      <c r="H45" s="3">
        <f>'Table 11'!H45*100/'Table 11'!H$39</f>
        <v>1.0696333062911392</v>
      </c>
      <c r="I45" s="3">
        <f>'Table 11'!I45*100/'Table 11'!I$39</f>
        <v>0.54126532255460202</v>
      </c>
      <c r="J45" s="3">
        <f>'Table 11'!J45*100/'Table 11'!J$39</f>
        <v>1.1903370819673749</v>
      </c>
      <c r="K45" s="178">
        <f>'Table 11'!K45*100/'Table 11'!K$39</f>
        <v>1.8497823177514898</v>
      </c>
      <c r="L45" s="178">
        <f>'Table 11'!L45*100/'Table 11'!L$39</f>
        <v>1.8806151283988413</v>
      </c>
    </row>
    <row r="46" spans="1:12" ht="15" customHeight="1">
      <c r="B46" s="2"/>
      <c r="C46" s="2" t="str">
        <f>'Table 11'!C46</f>
        <v>Bangladesh</v>
      </c>
      <c r="D46" s="2"/>
      <c r="E46" s="2"/>
      <c r="G46" s="3">
        <f>'Table 11'!G46*100/'Table 11'!G$39</f>
        <v>0.34194876849220868</v>
      </c>
      <c r="H46" s="3">
        <f>'Table 11'!H46*100/'Table 11'!H$39</f>
        <v>0.40235162542079678</v>
      </c>
      <c r="I46" s="3">
        <f>'Table 11'!I46*100/'Table 11'!I$39</f>
        <v>0.23860174568148454</v>
      </c>
      <c r="J46" s="3">
        <f>'Table 11'!J46*100/'Table 11'!J$39</f>
        <v>0.18775844573695091</v>
      </c>
      <c r="K46" s="178">
        <f>'Table 11'!K46*100/'Table 11'!K$39</f>
        <v>0.20358651927221996</v>
      </c>
      <c r="L46" s="178">
        <f>'Table 11'!L46*100/'Table 11'!L$39</f>
        <v>0.20217283069338413</v>
      </c>
    </row>
    <row r="47" spans="1:12" ht="15" customHeight="1">
      <c r="B47" s="2"/>
      <c r="C47" s="2" t="str">
        <f>'Table 11'!C47</f>
        <v>Pakistan</v>
      </c>
      <c r="D47" s="145"/>
      <c r="E47" s="145"/>
      <c r="F47" s="143"/>
      <c r="G47" s="3">
        <f>'Table 11'!G47*100/'Table 11'!G$39</f>
        <v>0.14823894584077649</v>
      </c>
      <c r="H47" s="3">
        <f>'Table 11'!H47*100/'Table 11'!H$39</f>
        <v>0.16348989215419005</v>
      </c>
      <c r="I47" s="3">
        <f>'Table 11'!I47*100/'Table 11'!I$39</f>
        <v>0.2415376879617831</v>
      </c>
      <c r="J47" s="3">
        <f>'Table 11'!J47*100/'Table 11'!J$39</f>
        <v>0.1181562849902439</v>
      </c>
      <c r="K47" s="178">
        <f>'Table 11'!K47*100/'Table 11'!K$39</f>
        <v>7.9775090326905912E-2</v>
      </c>
      <c r="L47" s="178">
        <f>'Table 11'!L47*100/'Table 11'!L$39</f>
        <v>8.0977172558039004E-2</v>
      </c>
    </row>
    <row r="48" spans="1:12" ht="15" customHeight="1">
      <c r="B48" s="2"/>
      <c r="C48" s="2" t="str">
        <f>'Table 11'!C48</f>
        <v>Turkiye</v>
      </c>
      <c r="D48" s="145"/>
      <c r="E48" s="145"/>
      <c r="F48" s="143"/>
      <c r="G48" s="3">
        <f>'Table 11'!G48*100/'Table 11'!G$39</f>
        <v>0.21184825513724109</v>
      </c>
      <c r="H48" s="3">
        <f>'Table 11'!H48*100/'Table 11'!H$39</f>
        <v>0.16950368259563731</v>
      </c>
      <c r="I48" s="3">
        <f>'Table 11'!I48*100/'Table 11'!I$39</f>
        <v>0.16666172680662195</v>
      </c>
      <c r="J48" s="3">
        <f>'Table 11'!J48*100/'Table 11'!J$39</f>
        <v>0.13240107263772039</v>
      </c>
      <c r="K48" s="178">
        <f>'Table 11'!K48*100/'Table 11'!K$39</f>
        <v>0.16922156240084135</v>
      </c>
      <c r="L48" s="178">
        <f>'Table 11'!L48*100/'Table 11'!L$39</f>
        <v>0.14844538129292992</v>
      </c>
    </row>
    <row r="49" spans="1:12" ht="15" customHeight="1">
      <c r="A49" s="143"/>
      <c r="B49" s="2"/>
      <c r="C49" s="2" t="str">
        <f>'Table 11'!C49</f>
        <v>Oman</v>
      </c>
      <c r="D49" s="2"/>
      <c r="E49" s="2"/>
      <c r="G49" s="3">
        <f>'Table 11'!G49*100/'Table 11'!G$39</f>
        <v>6.4598286786177336E-2</v>
      </c>
      <c r="H49" s="3">
        <f>'Table 11'!H49*100/'Table 11'!H$39</f>
        <v>0.11235947118008145</v>
      </c>
      <c r="I49" s="3">
        <f>'Table 11'!I49*100/'Table 11'!I$39</f>
        <v>0.11363846610293625</v>
      </c>
      <c r="J49" s="3">
        <f>'Table 11'!J49*100/'Table 11'!J$39</f>
        <v>5.6248173339706553E-2</v>
      </c>
      <c r="K49" s="178">
        <f>'Table 11'!K49*100/'Table 11'!K$39</f>
        <v>4.8067336384466246E-2</v>
      </c>
      <c r="L49" s="178">
        <f>'Table 11'!L49*100/'Table 11'!L$39</f>
        <v>3.3072112102155223E-2</v>
      </c>
    </row>
    <row r="50" spans="1:12" ht="15" customHeight="1">
      <c r="B50" s="2"/>
      <c r="C50" s="2" t="str">
        <f>'Table 11'!C50</f>
        <v>Kuwait</v>
      </c>
      <c r="D50" s="145"/>
      <c r="E50" s="145"/>
      <c r="F50" s="143"/>
      <c r="G50" s="3">
        <f>'Table 11'!G50*100/'Table 11'!G$39</f>
        <v>4.3177619683477067E-2</v>
      </c>
      <c r="H50" s="3">
        <f>'Table 11'!H50*100/'Table 11'!H$39</f>
        <v>4.6643092826983833E-2</v>
      </c>
      <c r="I50" s="3">
        <f>'Table 11'!I50*100/'Table 11'!I$39</f>
        <v>7.6822413471281978E-2</v>
      </c>
      <c r="J50" s="3">
        <f>'Table 11'!J50*100/'Table 11'!J$39</f>
        <v>4.0222286223786805E-2</v>
      </c>
      <c r="K50" s="178">
        <f>'Table 11'!K50*100/'Table 11'!K$39</f>
        <v>3.4333991041970539E-2</v>
      </c>
      <c r="L50" s="178">
        <f>'Table 11'!L50*100/'Table 11'!L$39</f>
        <v>3.3028503116133132E-2</v>
      </c>
    </row>
    <row r="51" spans="1:12" ht="15" customHeight="1">
      <c r="A51" s="143"/>
      <c r="B51" s="2"/>
      <c r="C51" s="2" t="str">
        <f>'Table 11'!C51</f>
        <v>Iran</v>
      </c>
      <c r="D51" s="2"/>
      <c r="E51" s="2"/>
      <c r="G51" s="3">
        <f>'Table 11'!G51*100/'Table 11'!G$39</f>
        <v>1.8106405297420653E-2</v>
      </c>
      <c r="H51" s="3">
        <f>'Table 11'!H51*100/'Table 11'!H$39</f>
        <v>1.2236675530971415E-2</v>
      </c>
      <c r="I51" s="3">
        <f>'Table 11'!I51*100/'Table 11'!I$39</f>
        <v>1.3009093237121686E-2</v>
      </c>
      <c r="J51" s="3">
        <f>'Table 11'!J51*100/'Table 11'!J$39</f>
        <v>3.6603973885925415E-3</v>
      </c>
      <c r="K51" s="178">
        <f>'Table 11'!K51*100/'Table 11'!K$39</f>
        <v>3.4233979782125426E-3</v>
      </c>
      <c r="L51" s="178">
        <f>'Table 11'!L51*100/'Table 11'!L$39</f>
        <v>3.0514504003022048E-3</v>
      </c>
    </row>
    <row r="52" spans="1:12" ht="15" customHeight="1">
      <c r="B52" s="2"/>
      <c r="C52" s="2" t="str">
        <f>'Table 11'!C52</f>
        <v>Qatar</v>
      </c>
      <c r="D52" s="145"/>
      <c r="E52" s="145"/>
      <c r="F52" s="143"/>
      <c r="G52" s="3">
        <f>'Table 11'!G52*100/'Table 11'!G$39</f>
        <v>0.1088493694735637</v>
      </c>
      <c r="H52" s="3">
        <f>'Table 11'!H52*100/'Table 11'!H$39</f>
        <v>8.7961765280924115E-2</v>
      </c>
      <c r="I52" s="3">
        <f>'Table 11'!I52*100/'Table 11'!I$39</f>
        <v>5.6549253869920615E-2</v>
      </c>
      <c r="J52" s="3">
        <f>'Table 11'!J52*100/'Table 11'!J$39</f>
        <v>0.22158430526211184</v>
      </c>
      <c r="K52" s="178">
        <f>'Table 11'!K52*100/'Table 11'!K$39</f>
        <v>0.16537552269692354</v>
      </c>
      <c r="L52" s="178">
        <f>'Table 11'!L52*100/'Table 11'!L$39</f>
        <v>0.225336273998575</v>
      </c>
    </row>
    <row r="53" spans="1:12" ht="15" customHeight="1">
      <c r="A53" s="143"/>
      <c r="B53" s="2"/>
      <c r="C53" s="2" t="str">
        <f>'Table 11'!C53</f>
        <v>Egypt</v>
      </c>
      <c r="D53" s="2"/>
      <c r="E53" s="2"/>
      <c r="G53" s="3">
        <f>'Table 11'!G53*100/'Table 11'!G$39</f>
        <v>0.12808390487231494</v>
      </c>
      <c r="H53" s="3">
        <f>'Table 11'!H53*100/'Table 11'!H$39</f>
        <v>6.9959643805197452E-2</v>
      </c>
      <c r="I53" s="3">
        <f>'Table 11'!I53*100/'Table 11'!I$39</f>
        <v>7.8507343785036293E-2</v>
      </c>
      <c r="J53" s="3">
        <f>'Table 11'!J53*100/'Table 11'!J$39</f>
        <v>4.6686850623596489E-2</v>
      </c>
      <c r="K53" s="178">
        <f>'Table 11'!K53*100/'Table 11'!K$39</f>
        <v>5.1683224653594054E-2</v>
      </c>
      <c r="L53" s="178">
        <f>'Table 11'!L53*100/'Table 11'!L$39</f>
        <v>5.3883420278389077E-2</v>
      </c>
    </row>
    <row r="54" spans="1:12" ht="15" customHeight="1">
      <c r="B54" s="2"/>
      <c r="C54" s="2" t="str">
        <f>'Table 11'!C54</f>
        <v>Maldives</v>
      </c>
      <c r="D54" s="145"/>
      <c r="E54" s="145"/>
      <c r="F54" s="143"/>
      <c r="G54" s="3">
        <f>'Table 11'!G54*100/'Table 11'!G$39</f>
        <v>4.3177619683477067E-2</v>
      </c>
      <c r="H54" s="3">
        <f>'Table 11'!H54*100/'Table 11'!H$39</f>
        <v>4.6643092826983833E-2</v>
      </c>
      <c r="I54" s="3">
        <f>'Table 11'!I54*100/'Table 11'!I$39</f>
        <v>7.6822413471281978E-2</v>
      </c>
      <c r="J54" s="3">
        <f>'Table 11'!J54*100/'Table 11'!J$39</f>
        <v>4.0222286223786805E-2</v>
      </c>
      <c r="K54" s="178">
        <f>'Table 11'!K54*100/'Table 11'!K$39</f>
        <v>3.4333991041970539E-2</v>
      </c>
      <c r="L54" s="178">
        <f>'Table 11'!L54*100/'Table 11'!L$39</f>
        <v>3.3028503116133132E-2</v>
      </c>
    </row>
    <row r="55" spans="1:12" ht="15" customHeight="1">
      <c r="A55" s="143"/>
      <c r="B55" s="2"/>
      <c r="C55" s="2" t="str">
        <f>'Table 11'!C55</f>
        <v>Bahrain</v>
      </c>
      <c r="D55" s="2"/>
      <c r="E55" s="2"/>
      <c r="G55" s="3">
        <f>'Table 11'!G55*100/'Table 11'!G$39</f>
        <v>1.8106405297420653E-2</v>
      </c>
      <c r="H55" s="3">
        <f>'Table 11'!H55*100/'Table 11'!H$39</f>
        <v>1.2236675530971415E-2</v>
      </c>
      <c r="I55" s="3">
        <f>'Table 11'!I55*100/'Table 11'!I$39</f>
        <v>1.3009093237121686E-2</v>
      </c>
      <c r="J55" s="3">
        <f>'Table 11'!J55*100/'Table 11'!J$39</f>
        <v>3.6603973885925415E-3</v>
      </c>
      <c r="K55" s="178">
        <f>'Table 11'!K55*100/'Table 11'!K$39</f>
        <v>3.4238164353667068E-3</v>
      </c>
      <c r="L55" s="178">
        <f>'Table 11'!L55*100/'Table 11'!L$39</f>
        <v>3.0510575265542583E-3</v>
      </c>
    </row>
    <row r="56" spans="1:12" ht="15" customHeight="1">
      <c r="B56" s="2"/>
      <c r="C56" s="2" t="str">
        <f>'Table 11'!C56</f>
        <v>Kazakhstan</v>
      </c>
      <c r="D56" s="145"/>
      <c r="E56" s="145"/>
      <c r="F56" s="143"/>
      <c r="G56" s="3">
        <f>'Table 11'!G56*100/'Table 11'!G$39</f>
        <v>3.9068752290427139E-2</v>
      </c>
      <c r="H56" s="3">
        <f>'Table 11'!H56*100/'Table 11'!H$39</f>
        <v>5.0973421579648119E-2</v>
      </c>
      <c r="I56" s="3">
        <f>'Table 11'!I56*100/'Table 11'!I$39</f>
        <v>6.3192693392723376E-2</v>
      </c>
      <c r="J56" s="3">
        <f>'Table 11'!J56*100/'Table 11'!J$39</f>
        <v>8.9135135423555854E-3</v>
      </c>
      <c r="K56" s="178">
        <f>'Table 11'!K56*100/'Table 11'!K$39</f>
        <v>6.639241207959932E-3</v>
      </c>
      <c r="L56" s="178">
        <f>'Table 11'!L56*100/'Table 11'!L$39</f>
        <v>8.53753941663026E-3</v>
      </c>
    </row>
    <row r="57" spans="1:12" ht="15">
      <c r="A57" s="143"/>
      <c r="B57" s="2"/>
      <c r="C57" s="2" t="str">
        <f>'Table 11'!C57</f>
        <v>Iraq</v>
      </c>
      <c r="D57" s="2"/>
      <c r="E57" s="2"/>
      <c r="G57" s="3">
        <f>'Table 11'!G57*100/'Table 11'!G$39</f>
        <v>3.9068752290427139E-2</v>
      </c>
      <c r="H57" s="3">
        <f>'Table 11'!H57*100/'Table 11'!H$39</f>
        <v>5.0973421579648119E-2</v>
      </c>
      <c r="I57" s="3">
        <f>'Table 11'!I57*100/'Table 11'!I$39</f>
        <v>6.3192693392723376E-2</v>
      </c>
      <c r="J57" s="3">
        <f>'Table 11'!J57*100/'Table 11'!J$39</f>
        <v>8.9135135423555854E-3</v>
      </c>
      <c r="K57" s="178">
        <f>'Table 11'!K57*100/'Table 11'!K$39</f>
        <v>6.639241207959932E-3</v>
      </c>
      <c r="L57" s="178">
        <f>'Table 11'!L57*100/'Table 11'!L$39</f>
        <v>8.53753941663026E-3</v>
      </c>
    </row>
    <row r="58" spans="1:12" s="311" customFormat="1" ht="14.1" customHeight="1">
      <c r="A58" s="1"/>
      <c r="B58" s="2"/>
      <c r="C58" s="2" t="str">
        <f>'Table 11'!C58</f>
        <v>Nigeria</v>
      </c>
      <c r="D58" s="145"/>
      <c r="E58" s="145"/>
      <c r="F58" s="143"/>
      <c r="G58" s="3">
        <f>'Table 11'!G58*100/'Table 11'!G$39</f>
        <v>3.1791954211457654E-2</v>
      </c>
      <c r="H58" s="3">
        <f>'Table 11'!H58*100/'Table 11'!H$39</f>
        <v>3.9638065299602045E-2</v>
      </c>
      <c r="I58" s="3">
        <f>'Table 11'!I58*100/'Table 11'!I$39</f>
        <v>6.9128332073300366E-2</v>
      </c>
      <c r="J58" s="3">
        <f>'Table 11'!J58*100/'Table 11'!J$39</f>
        <v>1.8443773482925984E-2</v>
      </c>
      <c r="K58" s="178">
        <f>'Table 11'!K58*100/'Table 11'!K$39</f>
        <v>1.5037257834869542E-2</v>
      </c>
      <c r="L58" s="178">
        <f>'Table 11'!L58*100/'Table 11'!L$39</f>
        <v>1.9404034411088695E-2</v>
      </c>
    </row>
    <row r="59" spans="1:12" ht="14.1" customHeight="1">
      <c r="A59" s="143"/>
      <c r="B59" s="2"/>
      <c r="C59" s="2" t="str">
        <f>'Table 11'!C59</f>
        <v>Jordan</v>
      </c>
      <c r="D59" s="2"/>
      <c r="E59" s="2"/>
      <c r="G59" s="3">
        <f>'Table 11'!G59*100/'Table 11'!G$39</f>
        <v>3.7335970960042694E-2</v>
      </c>
      <c r="H59" s="3">
        <f>'Table 11'!H59*100/'Table 11'!H$39</f>
        <v>2.7152331638327431E-2</v>
      </c>
      <c r="I59" s="3">
        <f>'Table 11'!I59*100/'Table 11'!I$39</f>
        <v>3.07880355323309E-2</v>
      </c>
      <c r="J59" s="3">
        <f>'Table 11'!J59*100/'Table 11'!J$39</f>
        <v>1.9366137511450329E-2</v>
      </c>
      <c r="K59" s="178">
        <f>'Table 11'!K59*100/'Table 11'!K$39</f>
        <v>2.4629132722607947E-2</v>
      </c>
      <c r="L59" s="178">
        <f>'Table 11'!L59*100/'Table 11'!L$39</f>
        <v>3.8441124741595153E-2</v>
      </c>
    </row>
    <row r="60" spans="1:12" s="60" customFormat="1" ht="17.100000000000001" customHeight="1">
      <c r="A60" s="1"/>
      <c r="B60" s="2"/>
      <c r="C60" s="2" t="str">
        <f>'Table 11'!C60</f>
        <v>Uzbekistan</v>
      </c>
      <c r="D60" s="145"/>
      <c r="E60" s="145"/>
      <c r="F60" s="143"/>
      <c r="G60" s="3">
        <f>'Table 11'!G60*100/'Table 11'!G$39</f>
        <v>9.9422332229356161E-3</v>
      </c>
      <c r="H60" s="3">
        <f>'Table 11'!H60*100/'Table 11'!H$39</f>
        <v>1.9642765147838585E-2</v>
      </c>
      <c r="I60" s="3">
        <f>'Table 11'!I60*100/'Table 11'!I$39</f>
        <v>9.6379315051236571E-3</v>
      </c>
      <c r="J60" s="3">
        <f>'Table 11'!J60*100/'Table 11'!J$39</f>
        <v>5.7992197882505703E-3</v>
      </c>
      <c r="K60" s="178">
        <f>'Table 11'!K60*100/'Table 11'!K$39</f>
        <v>6.7141450385552201E-3</v>
      </c>
      <c r="L60" s="178">
        <f>'Table 11'!L60*100/'Table 11'!L$39</f>
        <v>7.1974470623839826E-3</v>
      </c>
    </row>
    <row r="61" spans="1:12" ht="15" customHeight="1">
      <c r="A61" s="143"/>
      <c r="B61" s="2"/>
      <c r="C61" s="2" t="str">
        <f>'Table 11'!C61</f>
        <v>Yemen</v>
      </c>
      <c r="D61" s="2"/>
      <c r="E61" s="2"/>
      <c r="G61" s="3">
        <f>'Table 11'!G61*100/'Table 11'!G$39</f>
        <v>6.1116710531214325E-3</v>
      </c>
      <c r="H61" s="3">
        <f>'Table 11'!H61*100/'Table 11'!H$39</f>
        <v>1.1003516650845528E-2</v>
      </c>
      <c r="I61" s="3">
        <f>'Table 11'!I61*100/'Table 11'!I$39</f>
        <v>1.7073093109717535E-2</v>
      </c>
      <c r="J61" s="3">
        <f>'Table 11'!J61*100/'Table 11'!J$39</f>
        <v>8.73214701420468E-3</v>
      </c>
      <c r="K61" s="178">
        <f>'Table 11'!K61*100/'Table 11'!K$39</f>
        <v>1.4225032498637965E-2</v>
      </c>
      <c r="L61" s="178">
        <f>'Table 11'!L61*100/'Table 11'!L$39</f>
        <v>1.6008819481333106E-2</v>
      </c>
    </row>
    <row r="62" spans="1:12" ht="15" customHeight="1">
      <c r="B62" s="2"/>
      <c r="C62" s="2" t="str">
        <f>'Table 11'!C62</f>
        <v>Azerbaijan</v>
      </c>
      <c r="D62" s="145"/>
      <c r="E62" s="145"/>
      <c r="F62" s="143"/>
      <c r="G62" s="3">
        <f>'Table 11'!G62*100/'Table 11'!G$39</f>
        <v>1.3788256794040673E-3</v>
      </c>
      <c r="H62" s="3">
        <f>'Table 11'!H62*100/'Table 11'!H$39</f>
        <v>2.2700685171761869E-3</v>
      </c>
      <c r="I62" s="3">
        <f>'Table 11'!I62*100/'Table 11'!I$39</f>
        <v>1.5293832720482759E-2</v>
      </c>
      <c r="J62" s="3">
        <f>'Table 11'!J62*100/'Table 11'!J$39</f>
        <v>4.0456760077860346E-3</v>
      </c>
      <c r="K62" s="178">
        <f>'Table 11'!K62*100/'Table 11'!K$39</f>
        <v>8.0096883878457738E-3</v>
      </c>
      <c r="L62" s="178">
        <f>'Table 11'!L62*100/'Table 11'!L$39</f>
        <v>5.5045540824815485E-3</v>
      </c>
    </row>
    <row r="63" spans="1:12" ht="15" customHeight="1">
      <c r="A63" s="143"/>
      <c r="B63" s="2"/>
      <c r="C63" s="2" t="str">
        <f>'Table 11'!C63</f>
        <v>Sudan</v>
      </c>
      <c r="D63" s="2"/>
      <c r="E63" s="2"/>
      <c r="G63" s="3">
        <f>'Table 11'!G63*100/'Table 11'!G$39</f>
        <v>6.3558507549366025E-2</v>
      </c>
      <c r="H63" s="3">
        <f>'Table 11'!H63*100/'Table 11'!H$39</f>
        <v>5.3872914941888568E-2</v>
      </c>
      <c r="I63" s="3">
        <f>'Table 11'!I63*100/'Table 11'!I$39</f>
        <v>0.10382618659623492</v>
      </c>
      <c r="J63" s="3">
        <f>'Table 11'!J63*100/'Table 11'!J$39</f>
        <v>1.5384090092269719E-2</v>
      </c>
      <c r="K63" s="178">
        <f>'Table 11'!K63*100/'Table 11'!K$39</f>
        <v>8.0642133550332937E-2</v>
      </c>
      <c r="L63" s="178">
        <f>'Table 11'!L63*100/'Table 11'!L$39</f>
        <v>9.7119961987421954E-2</v>
      </c>
    </row>
    <row r="64" spans="1:12" ht="14.1" customHeight="1">
      <c r="B64" s="2"/>
      <c r="C64" s="2" t="str">
        <f>'Table 11'!C64</f>
        <v>Turkmenistan</v>
      </c>
      <c r="D64" s="145"/>
      <c r="E64" s="145"/>
      <c r="F64" s="143"/>
      <c r="G64" s="3">
        <f>'Table 11'!G64*100/'Table 11'!G$39</f>
        <v>1.7603909755467227E-3</v>
      </c>
      <c r="H64" s="3">
        <f>'Table 11'!H64*100/'Table 11'!H$39</f>
        <v>1.3692488097786702E-2</v>
      </c>
      <c r="I64" s="3">
        <f>'Table 11'!I64*100/'Table 11'!I$39</f>
        <v>4.4901115928696247E-3</v>
      </c>
      <c r="J64" s="3">
        <f>'Table 11'!J64*100/'Table 11'!J$39</f>
        <v>5.4981112705193751E-3</v>
      </c>
      <c r="K64" s="178">
        <f>'Table 11'!K64*100/'Table 11'!K$39</f>
        <v>2.6028034988976917E-3</v>
      </c>
      <c r="L64" s="178">
        <f>'Table 11'!L64*100/'Table 11'!L$39</f>
        <v>7.1931254511565686E-3</v>
      </c>
    </row>
    <row r="65" spans="1:12" ht="15" customHeight="1">
      <c r="A65" s="143"/>
      <c r="B65" s="2"/>
      <c r="C65" s="2" t="str">
        <f>'Table 11'!C65</f>
        <v>Other OIC</v>
      </c>
      <c r="D65" s="2"/>
      <c r="E65" s="2"/>
      <c r="G65" s="3">
        <f>'Table 11'!G65*100/'Table 11'!G$39</f>
        <v>0.23853132060787119</v>
      </c>
      <c r="H65" s="3">
        <f>'Table 11'!H65*100/'Table 11'!H$39</f>
        <v>0.28552195330025892</v>
      </c>
      <c r="I65" s="3">
        <f>'Table 11'!I65*100/'Table 11'!I$39</f>
        <v>0.28310147087520532</v>
      </c>
      <c r="J65" s="3">
        <f>'Table 11'!J65*100/'Table 11'!J$39</f>
        <v>7.990498197569923E-2</v>
      </c>
      <c r="K65" s="178">
        <f>'Table 11'!K65*100/'Table 11'!K$39</f>
        <v>7.5316847806446763E-2</v>
      </c>
      <c r="L65" s="178">
        <f>'Table 11'!L65*100/'Table 11'!L$39</f>
        <v>8.7751494593884358E-2</v>
      </c>
    </row>
    <row r="66" spans="1:12" ht="7.5" customHeight="1">
      <c r="A66" s="143"/>
      <c r="B66" s="148"/>
      <c r="C66" s="149"/>
      <c r="D66" s="149"/>
      <c r="E66" s="149"/>
      <c r="F66" s="147"/>
      <c r="G66" s="3"/>
      <c r="H66" s="3"/>
      <c r="I66" s="3"/>
      <c r="J66" s="3"/>
      <c r="K66" s="178"/>
      <c r="L66" s="178"/>
    </row>
    <row r="67" spans="1:12" s="60" customFormat="1" ht="17.100000000000001" customHeight="1">
      <c r="A67" s="143"/>
      <c r="B67" s="205" t="s">
        <v>223</v>
      </c>
      <c r="C67" s="154"/>
      <c r="D67" s="154"/>
      <c r="E67" s="154"/>
      <c r="F67" s="152"/>
      <c r="G67" s="177">
        <f>'Table 11'!G67*100/'Table 11'!G$39</f>
        <v>89.735937157001928</v>
      </c>
      <c r="H67" s="177">
        <f>'Table 11'!H67*100/'Table 11'!H$39</f>
        <v>93.254390422054968</v>
      </c>
      <c r="I67" s="177">
        <f>'Table 11'!I67*100/'Table 11'!I$39</f>
        <v>93.768975470511265</v>
      </c>
      <c r="J67" s="177">
        <f>'Table 11'!J67*100/'Table 11'!J$39</f>
        <v>94.707407066626132</v>
      </c>
      <c r="K67" s="196">
        <f>'Table 11'!K67*100/'Table 11'!K$39</f>
        <v>92.024905046631787</v>
      </c>
      <c r="L67" s="196">
        <f>'Table 11'!L67*100/'Table 11'!L$39</f>
        <v>92.146159516107772</v>
      </c>
    </row>
    <row r="68" spans="1:12" s="60" customFormat="1" ht="17.100000000000001" customHeight="1">
      <c r="A68" s="143"/>
      <c r="B68" s="52"/>
      <c r="C68" s="206"/>
      <c r="D68" s="206"/>
      <c r="E68" s="206"/>
      <c r="F68" s="74"/>
      <c r="G68" s="207"/>
      <c r="H68" s="207"/>
      <c r="I68" s="207"/>
      <c r="J68" s="207"/>
      <c r="K68" s="211"/>
      <c r="L68" s="211"/>
    </row>
    <row r="69" spans="1:12" s="60" customFormat="1" ht="14.1" customHeight="1">
      <c r="A69" s="166"/>
      <c r="B69" s="166"/>
      <c r="C69" s="166"/>
      <c r="D69" s="166"/>
      <c r="E69" s="166"/>
      <c r="F69" s="166"/>
      <c r="G69" s="167"/>
      <c r="H69" s="167"/>
      <c r="I69" s="167"/>
      <c r="J69" s="167"/>
      <c r="K69" s="197"/>
      <c r="L69" s="197"/>
    </row>
    <row r="70" spans="1:12" ht="7.5" customHeight="1">
      <c r="A70" s="147"/>
      <c r="B70" s="148"/>
      <c r="C70" s="149"/>
      <c r="D70" s="149"/>
      <c r="E70" s="149"/>
      <c r="F70" s="147"/>
      <c r="G70" s="150"/>
      <c r="H70" s="150"/>
      <c r="I70" s="150"/>
      <c r="J70" s="151"/>
      <c r="K70" s="176"/>
      <c r="L70" s="176"/>
    </row>
    <row r="71" spans="1:12" s="74" customFormat="1">
      <c r="A71" s="152"/>
      <c r="B71" s="170" t="s">
        <v>199</v>
      </c>
      <c r="C71" s="154"/>
      <c r="D71" s="154"/>
      <c r="E71" s="154"/>
      <c r="F71" s="152"/>
      <c r="G71" s="4"/>
      <c r="H71" s="4"/>
      <c r="I71" s="4"/>
      <c r="J71" s="4"/>
      <c r="K71" s="189"/>
      <c r="L71" s="189"/>
    </row>
    <row r="72" spans="1:12" ht="16.5" customHeight="1">
      <c r="B72" s="173" t="s">
        <v>200</v>
      </c>
      <c r="C72" s="7"/>
      <c r="D72" s="7"/>
      <c r="E72" s="7"/>
      <c r="F72" s="7"/>
      <c r="G72" s="110"/>
      <c r="H72" s="110"/>
      <c r="I72" s="110"/>
      <c r="J72" s="110"/>
      <c r="K72" s="208"/>
      <c r="L72" s="208"/>
    </row>
    <row r="73" spans="1:12" s="60" customFormat="1" ht="16.5" customHeight="1">
      <c r="A73" s="471"/>
      <c r="B73" s="471"/>
      <c r="C73" s="471"/>
      <c r="D73" s="471"/>
      <c r="E73" s="471"/>
      <c r="F73" s="471"/>
      <c r="G73" s="471"/>
      <c r="H73" s="471"/>
      <c r="I73" s="471"/>
      <c r="J73" s="471"/>
      <c r="K73" s="471"/>
      <c r="L73" s="209"/>
    </row>
    <row r="74" spans="1:12" ht="11.25" customHeight="1">
      <c r="A74" s="60"/>
      <c r="B74" s="60"/>
      <c r="C74" s="113"/>
      <c r="D74" s="113"/>
      <c r="E74" s="113"/>
      <c r="F74" s="113"/>
      <c r="G74" s="175"/>
      <c r="H74" s="175"/>
      <c r="I74" s="175"/>
      <c r="J74" s="175"/>
      <c r="K74" s="175"/>
      <c r="L74" s="175"/>
    </row>
    <row r="75" spans="1:12" s="312" customFormat="1" ht="21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210"/>
      <c r="L75" s="210"/>
    </row>
    <row r="76" spans="1:12" ht="15">
      <c r="B76" s="1"/>
      <c r="C76" s="80"/>
      <c r="D76" s="80"/>
      <c r="E76" s="80"/>
      <c r="F76" s="80"/>
      <c r="J76" s="33"/>
      <c r="K76" s="285"/>
    </row>
    <row r="77" spans="1:12" ht="15">
      <c r="B77" s="1"/>
      <c r="C77" s="80"/>
      <c r="D77" s="80"/>
      <c r="E77" s="80"/>
      <c r="F77" s="80"/>
      <c r="G77" s="242"/>
      <c r="H77" s="242"/>
      <c r="I77" s="242"/>
      <c r="J77" s="242"/>
      <c r="K77" s="286"/>
      <c r="L77" s="286"/>
    </row>
    <row r="78" spans="1:12" ht="15">
      <c r="B78" s="1"/>
      <c r="C78" s="80"/>
      <c r="D78" s="80"/>
      <c r="E78" s="80"/>
      <c r="F78" s="80"/>
      <c r="G78" s="132"/>
      <c r="H78" s="132"/>
      <c r="I78" s="132"/>
      <c r="J78" s="132"/>
      <c r="K78" s="287"/>
      <c r="L78" s="287"/>
    </row>
    <row r="79" spans="1:12" ht="15">
      <c r="B79" s="1"/>
      <c r="C79" s="80"/>
      <c r="D79" s="80"/>
      <c r="E79" s="80"/>
      <c r="F79" s="80"/>
      <c r="G79" s="244"/>
      <c r="H79" s="244"/>
      <c r="I79" s="244"/>
      <c r="J79" s="283"/>
      <c r="K79" s="288"/>
      <c r="L79" s="289"/>
    </row>
    <row r="82" spans="2:2" ht="15">
      <c r="B82" s="1"/>
    </row>
  </sheetData>
  <mergeCells count="3">
    <mergeCell ref="A2:C3"/>
    <mergeCell ref="A5:F5"/>
    <mergeCell ref="A73:K73"/>
  </mergeCells>
  <conditionalFormatting sqref="D34:E37 D42:E45">
    <cfRule type="duplicateValues" dxfId="18" priority="9"/>
  </conditionalFormatting>
  <conditionalFormatting sqref="D69:E69">
    <cfRule type="duplicateValues" dxfId="17" priority="6"/>
  </conditionalFormatting>
  <conditionalFormatting sqref="D70:E71">
    <cfRule type="duplicateValues" dxfId="16" priority="5"/>
  </conditionalFormatting>
  <conditionalFormatting sqref="D10:E33">
    <cfRule type="duplicateValues" dxfId="15" priority="61"/>
  </conditionalFormatting>
  <conditionalFormatting sqref="D46 D47:E65">
    <cfRule type="duplicateValues" dxfId="14" priority="62"/>
  </conditionalFormatting>
  <conditionalFormatting sqref="D66:E68">
    <cfRule type="duplicateValues" dxfId="13" priority="63"/>
  </conditionalFormatting>
  <conditionalFormatting sqref="D9:E9">
    <cfRule type="duplicateValues" dxfId="12" priority="2"/>
  </conditionalFormatting>
  <conditionalFormatting sqref="D41:E41">
    <cfRule type="duplicateValues" dxfId="11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57"/>
  <sheetViews>
    <sheetView showGridLines="0" view="pageBreakPreview" zoomScale="70" zoomScaleNormal="70" zoomScaleSheetLayoutView="70" zoomScalePageLayoutView="80" workbookViewId="0">
      <selection activeCell="A2" sqref="A2:E3"/>
    </sheetView>
  </sheetViews>
  <sheetFormatPr defaultColWidth="9.109375" defaultRowHeight="15.6"/>
  <cols>
    <col min="1" max="1" width="1.33203125" style="1" customWidth="1"/>
    <col min="2" max="2" width="2.44140625" style="36" customWidth="1"/>
    <col min="3" max="3" width="5.6640625" style="36" customWidth="1"/>
    <col min="4" max="4" width="7.88671875" style="36" customWidth="1"/>
    <col min="5" max="5" width="5" style="36" customWidth="1"/>
    <col min="6" max="6" width="28.88671875" style="1" customWidth="1"/>
    <col min="7" max="7" width="25.44140625" style="33" customWidth="1"/>
    <col min="8" max="8" width="22.33203125" style="33" bestFit="1" customWidth="1"/>
    <col min="9" max="9" width="16.44140625" style="33" customWidth="1"/>
    <col min="10" max="10" width="18.5546875" style="33" customWidth="1"/>
    <col min="11" max="11" width="22.33203125" style="33" customWidth="1"/>
    <col min="12" max="12" width="22" style="33" customWidth="1"/>
    <col min="13" max="13" width="21.88671875" style="33" customWidth="1"/>
    <col min="14" max="14" width="20.88671875" style="33" customWidth="1"/>
    <col min="15" max="15" width="22.33203125" style="33" customWidth="1"/>
    <col min="16" max="16" width="20.5546875" style="136" customWidth="1"/>
    <col min="17" max="16384" width="9.109375" style="7"/>
  </cols>
  <sheetData>
    <row r="1" spans="1:16" ht="13.5" customHeight="1"/>
    <row r="2" spans="1:16" s="89" customFormat="1" ht="15" customHeight="1">
      <c r="A2" s="453" t="s">
        <v>242</v>
      </c>
      <c r="B2" s="453"/>
      <c r="C2" s="453"/>
      <c r="D2" s="453"/>
      <c r="E2" s="453"/>
      <c r="F2" s="474" t="s">
        <v>126</v>
      </c>
      <c r="G2" s="474"/>
      <c r="H2" s="474"/>
      <c r="I2" s="474"/>
      <c r="J2" s="474"/>
      <c r="K2" s="474"/>
      <c r="L2" s="60"/>
      <c r="M2" s="475"/>
      <c r="N2" s="60"/>
      <c r="O2" s="60"/>
      <c r="P2" s="212"/>
    </row>
    <row r="3" spans="1:16" s="113" customFormat="1" ht="15" customHeight="1">
      <c r="A3" s="453"/>
      <c r="B3" s="453"/>
      <c r="C3" s="453"/>
      <c r="D3" s="453"/>
      <c r="E3" s="453"/>
      <c r="F3" s="476" t="s">
        <v>205</v>
      </c>
      <c r="G3" s="476"/>
      <c r="H3" s="476"/>
      <c r="I3" s="476"/>
      <c r="J3" s="476"/>
      <c r="K3" s="213"/>
      <c r="L3" s="214"/>
      <c r="M3" s="475"/>
      <c r="N3" s="213"/>
      <c r="O3" s="461"/>
      <c r="P3" s="461"/>
    </row>
    <row r="4" spans="1:16" s="113" customFormat="1" ht="17.25" customHeight="1" thickBot="1">
      <c r="A4" s="215"/>
      <c r="B4" s="216"/>
      <c r="C4" s="216"/>
      <c r="D4" s="216"/>
      <c r="E4" s="216"/>
      <c r="F4" s="217"/>
      <c r="G4" s="218"/>
      <c r="H4" s="218"/>
      <c r="I4" s="218"/>
      <c r="J4" s="218"/>
      <c r="K4" s="218"/>
      <c r="L4" s="218"/>
      <c r="M4" s="218"/>
      <c r="N4" s="218"/>
      <c r="O4" s="477"/>
      <c r="P4" s="477"/>
    </row>
    <row r="5" spans="1:16" ht="9" customHeight="1">
      <c r="A5" s="7"/>
      <c r="B5" s="206"/>
      <c r="C5" s="206"/>
      <c r="D5" s="206"/>
      <c r="E5" s="206"/>
      <c r="F5" s="7"/>
      <c r="G5" s="219"/>
      <c r="H5" s="219"/>
      <c r="I5" s="219"/>
      <c r="J5" s="219"/>
      <c r="K5" s="219"/>
      <c r="L5" s="219"/>
      <c r="M5" s="219"/>
      <c r="N5" s="219"/>
      <c r="O5" s="219"/>
      <c r="P5" s="54"/>
    </row>
    <row r="6" spans="1:16" s="304" customFormat="1" ht="90.75" customHeight="1">
      <c r="A6" s="220"/>
      <c r="B6" s="221"/>
      <c r="C6" s="221"/>
      <c r="D6" s="221"/>
      <c r="E6" s="221"/>
      <c r="F6" s="220"/>
      <c r="G6" s="222" t="s">
        <v>58</v>
      </c>
      <c r="H6" s="222" t="s">
        <v>14</v>
      </c>
      <c r="I6" s="222" t="s">
        <v>15</v>
      </c>
      <c r="J6" s="222" t="s">
        <v>16</v>
      </c>
      <c r="K6" s="222" t="s">
        <v>19</v>
      </c>
      <c r="L6" s="222" t="s">
        <v>20</v>
      </c>
      <c r="M6" s="222" t="s">
        <v>22</v>
      </c>
      <c r="N6" s="222" t="s">
        <v>23</v>
      </c>
      <c r="O6" s="222" t="s">
        <v>107</v>
      </c>
      <c r="P6" s="223" t="s">
        <v>87</v>
      </c>
    </row>
    <row r="7" spans="1:16" s="304" customFormat="1" ht="68.25" customHeight="1">
      <c r="A7" s="220"/>
      <c r="B7" s="221"/>
      <c r="C7" s="221"/>
      <c r="D7" s="221"/>
      <c r="E7" s="221"/>
      <c r="F7" s="220"/>
      <c r="G7" s="224" t="s">
        <v>59</v>
      </c>
      <c r="H7" s="224" t="s">
        <v>3</v>
      </c>
      <c r="I7" s="224" t="s">
        <v>4</v>
      </c>
      <c r="J7" s="224" t="s">
        <v>0</v>
      </c>
      <c r="K7" s="225" t="s">
        <v>8</v>
      </c>
      <c r="L7" s="224" t="s">
        <v>9</v>
      </c>
      <c r="M7" s="224" t="s">
        <v>11</v>
      </c>
      <c r="N7" s="224" t="s">
        <v>12</v>
      </c>
      <c r="O7" s="224" t="s">
        <v>86</v>
      </c>
      <c r="P7" s="225" t="s">
        <v>88</v>
      </c>
    </row>
    <row r="8" spans="1:16" s="290" customFormat="1" ht="24.75" customHeight="1">
      <c r="A8" s="473" t="s">
        <v>240</v>
      </c>
      <c r="B8" s="4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</row>
    <row r="9" spans="1:16" s="60" customFormat="1" ht="9" customHeight="1">
      <c r="B9" s="52"/>
      <c r="C9" s="52"/>
      <c r="D9" s="52"/>
      <c r="E9" s="52"/>
      <c r="G9" s="226"/>
      <c r="H9" s="226"/>
      <c r="I9" s="226"/>
      <c r="J9" s="226"/>
      <c r="K9" s="226"/>
      <c r="L9" s="226"/>
      <c r="M9" s="226"/>
      <c r="N9" s="226"/>
      <c r="O9" s="212"/>
      <c r="P9" s="62"/>
    </row>
    <row r="10" spans="1:16" s="271" customFormat="1" ht="15" customHeight="1">
      <c r="A10" s="23"/>
      <c r="B10" s="23" t="s">
        <v>24</v>
      </c>
      <c r="C10" s="23"/>
      <c r="D10" s="23"/>
      <c r="E10" s="23"/>
      <c r="F10" s="23"/>
      <c r="G10" s="24">
        <f t="shared" ref="G10:N10" si="0">SUM(G11:G23)</f>
        <v>7167.5860000000002</v>
      </c>
      <c r="H10" s="24">
        <f t="shared" si="0"/>
        <v>22768.244999999999</v>
      </c>
      <c r="I10" s="24">
        <f t="shared" si="0"/>
        <v>82785.990000000005</v>
      </c>
      <c r="J10" s="24">
        <f t="shared" si="0"/>
        <v>6788.7749999999996</v>
      </c>
      <c r="K10" s="24">
        <f t="shared" si="0"/>
        <v>13104.430999999999</v>
      </c>
      <c r="L10" s="24">
        <f t="shared" si="0"/>
        <v>21295.132999999998</v>
      </c>
      <c r="M10" s="24">
        <f t="shared" si="0"/>
        <v>3236.387999999999</v>
      </c>
      <c r="N10" s="24">
        <f t="shared" si="0"/>
        <v>33.737000000000002</v>
      </c>
      <c r="O10" s="24">
        <f>SUM(O11:O23)</f>
        <v>6805.1410000000005</v>
      </c>
      <c r="P10" s="24">
        <f>SUM(P11:P23)</f>
        <v>163985.42600000001</v>
      </c>
    </row>
    <row r="11" spans="1:16" ht="15" customHeight="1">
      <c r="F11" s="1" t="s">
        <v>28</v>
      </c>
      <c r="G11" s="33">
        <v>4568.0360000000001</v>
      </c>
      <c r="H11" s="33">
        <v>7939.7539999999999</v>
      </c>
      <c r="I11" s="33">
        <v>25501.13</v>
      </c>
      <c r="J11" s="33">
        <v>611.34699999999998</v>
      </c>
      <c r="K11" s="33">
        <v>6500.2870000000003</v>
      </c>
      <c r="L11" s="33">
        <v>9394.42</v>
      </c>
      <c r="M11" s="33">
        <v>1930.61</v>
      </c>
      <c r="N11" s="33">
        <v>13.31</v>
      </c>
      <c r="O11" s="33">
        <v>2046.037</v>
      </c>
      <c r="P11" s="33">
        <f>SUM(G11:O11)</f>
        <v>58504.930999999997</v>
      </c>
    </row>
    <row r="12" spans="1:16" ht="15" customHeight="1">
      <c r="F12" s="1" t="s">
        <v>30</v>
      </c>
      <c r="G12" s="33">
        <v>363.30599999999998</v>
      </c>
      <c r="H12" s="33">
        <v>2335.2539999999999</v>
      </c>
      <c r="I12" s="33">
        <v>19078.107</v>
      </c>
      <c r="J12" s="33">
        <v>4455.4620000000004</v>
      </c>
      <c r="K12" s="33">
        <v>848.20399999999995</v>
      </c>
      <c r="L12" s="33">
        <v>1362.364</v>
      </c>
      <c r="M12" s="33">
        <v>200.197</v>
      </c>
      <c r="N12" s="33">
        <v>3.9079999999999999</v>
      </c>
      <c r="O12" s="33">
        <v>342.57299999999998</v>
      </c>
      <c r="P12" s="33">
        <f t="shared" ref="P12:P25" si="1">SUM(G12:O12)</f>
        <v>28989.375000000004</v>
      </c>
    </row>
    <row r="13" spans="1:16" ht="15" customHeight="1">
      <c r="F13" s="1" t="s">
        <v>26</v>
      </c>
      <c r="G13" s="33">
        <v>122.08499999999999</v>
      </c>
      <c r="H13" s="33">
        <v>495.488</v>
      </c>
      <c r="I13" s="33">
        <v>13599.698</v>
      </c>
      <c r="J13" s="33">
        <v>74.831999999999994</v>
      </c>
      <c r="K13" s="33">
        <v>612.601</v>
      </c>
      <c r="L13" s="33">
        <v>1049.569</v>
      </c>
      <c r="M13" s="33">
        <v>240.30199999999999</v>
      </c>
      <c r="N13" s="33">
        <v>5.9640000000000004</v>
      </c>
      <c r="O13" s="33">
        <v>436.52</v>
      </c>
      <c r="P13" s="33">
        <f t="shared" si="1"/>
        <v>16637.059000000001</v>
      </c>
    </row>
    <row r="14" spans="1:16" ht="15" customHeight="1">
      <c r="F14" s="1" t="s">
        <v>89</v>
      </c>
      <c r="G14" s="33">
        <v>432.73099999999999</v>
      </c>
      <c r="H14" s="33">
        <v>4406.2259999999997</v>
      </c>
      <c r="I14" s="33">
        <v>1063.75</v>
      </c>
      <c r="J14" s="33">
        <v>58.512</v>
      </c>
      <c r="K14" s="33">
        <v>2082.7069999999999</v>
      </c>
      <c r="L14" s="33">
        <v>2935.616</v>
      </c>
      <c r="M14" s="33">
        <v>181.345</v>
      </c>
      <c r="N14" s="33">
        <v>4.72</v>
      </c>
      <c r="O14" s="33">
        <v>611.06600000000003</v>
      </c>
      <c r="P14" s="33">
        <f t="shared" si="1"/>
        <v>11776.672999999999</v>
      </c>
    </row>
    <row r="15" spans="1:16" ht="15" customHeight="1">
      <c r="F15" s="1" t="s">
        <v>29</v>
      </c>
      <c r="G15" s="33">
        <v>76.278000000000006</v>
      </c>
      <c r="H15" s="33">
        <v>860.36400000000003</v>
      </c>
      <c r="I15" s="33">
        <v>3234.221</v>
      </c>
      <c r="J15" s="33">
        <v>307.637</v>
      </c>
      <c r="K15" s="33">
        <v>522.952</v>
      </c>
      <c r="L15" s="33">
        <v>811.05</v>
      </c>
      <c r="M15" s="33">
        <v>45.454999999999998</v>
      </c>
      <c r="N15" s="33">
        <v>1.605</v>
      </c>
      <c r="O15" s="33">
        <v>300.79599999999999</v>
      </c>
      <c r="P15" s="33">
        <f t="shared" si="1"/>
        <v>6160.3580000000002</v>
      </c>
    </row>
    <row r="16" spans="1:16" ht="15" customHeight="1">
      <c r="F16" s="1" t="s">
        <v>34</v>
      </c>
      <c r="G16" s="33">
        <v>138.72</v>
      </c>
      <c r="H16" s="33">
        <v>2868.2950000000001</v>
      </c>
      <c r="I16" s="33">
        <v>5043.16</v>
      </c>
      <c r="J16" s="33">
        <v>945.06799999999998</v>
      </c>
      <c r="K16" s="33">
        <v>731.63</v>
      </c>
      <c r="L16" s="33">
        <v>452.21800000000002</v>
      </c>
      <c r="M16" s="33">
        <v>47.334000000000003</v>
      </c>
      <c r="N16" s="33">
        <v>0.23699999999999999</v>
      </c>
      <c r="O16" s="33">
        <v>96.617999999999995</v>
      </c>
      <c r="P16" s="33">
        <f t="shared" si="1"/>
        <v>10323.279999999999</v>
      </c>
    </row>
    <row r="17" spans="1:16" ht="15" customHeight="1">
      <c r="F17" s="1" t="s">
        <v>31</v>
      </c>
      <c r="G17" s="33">
        <v>1225.5260000000001</v>
      </c>
      <c r="H17" s="33">
        <v>892</v>
      </c>
      <c r="I17" s="33">
        <v>1781.15</v>
      </c>
      <c r="J17" s="33">
        <v>51.779000000000003</v>
      </c>
      <c r="K17" s="33">
        <v>439.13799999999998</v>
      </c>
      <c r="L17" s="33">
        <v>1447.0740000000001</v>
      </c>
      <c r="M17" s="33">
        <v>104.499</v>
      </c>
      <c r="N17" s="33">
        <v>0.106</v>
      </c>
      <c r="O17" s="33">
        <v>444.22500000000002</v>
      </c>
      <c r="P17" s="33">
        <f t="shared" si="1"/>
        <v>6385.4969999999994</v>
      </c>
    </row>
    <row r="18" spans="1:16" ht="15" customHeight="1">
      <c r="F18" s="1" t="s">
        <v>32</v>
      </c>
      <c r="G18" s="33">
        <v>160.15299999999999</v>
      </c>
      <c r="H18" s="33">
        <v>476.23200000000003</v>
      </c>
      <c r="I18" s="33">
        <v>2558.2280000000001</v>
      </c>
      <c r="J18" s="33">
        <v>39.481000000000002</v>
      </c>
      <c r="K18" s="33">
        <v>103.90300000000001</v>
      </c>
      <c r="L18" s="33">
        <v>883.64599999999996</v>
      </c>
      <c r="M18" s="33">
        <v>68.873999999999995</v>
      </c>
      <c r="N18" s="33">
        <v>0.193</v>
      </c>
      <c r="O18" s="33">
        <v>1793.047</v>
      </c>
      <c r="P18" s="33">
        <f t="shared" si="1"/>
        <v>6083.7569999999996</v>
      </c>
    </row>
    <row r="19" spans="1:16" ht="15" customHeight="1">
      <c r="F19" s="1" t="s">
        <v>25</v>
      </c>
      <c r="G19" s="33">
        <v>0.23599999999999999</v>
      </c>
      <c r="H19" s="33">
        <v>150.21199999999999</v>
      </c>
      <c r="I19" s="33">
        <v>3070.857</v>
      </c>
      <c r="J19" s="33">
        <v>20.018000000000001</v>
      </c>
      <c r="K19" s="33">
        <v>113.81399999999999</v>
      </c>
      <c r="L19" s="33">
        <v>574.20799999999997</v>
      </c>
      <c r="M19" s="33">
        <v>22.591999999999999</v>
      </c>
      <c r="N19" s="33">
        <v>0.45700000000000002</v>
      </c>
      <c r="O19" s="33">
        <v>48.658000000000001</v>
      </c>
      <c r="P19" s="33">
        <f t="shared" si="1"/>
        <v>4001.0519999999997</v>
      </c>
    </row>
    <row r="20" spans="1:16" ht="15" customHeight="1">
      <c r="F20" s="1" t="s">
        <v>27</v>
      </c>
      <c r="G20" s="33">
        <v>8.9809999999999999</v>
      </c>
      <c r="H20" s="33">
        <v>114.989</v>
      </c>
      <c r="I20" s="33">
        <v>1470.9480000000001</v>
      </c>
      <c r="J20" s="33">
        <v>12.071</v>
      </c>
      <c r="K20" s="33">
        <v>300.98099999999999</v>
      </c>
      <c r="L20" s="33">
        <v>272.86099999999999</v>
      </c>
      <c r="M20" s="33">
        <v>21.175999999999998</v>
      </c>
      <c r="N20" s="33">
        <v>0.32100000000000001</v>
      </c>
      <c r="O20" s="33">
        <v>127.19799999999999</v>
      </c>
      <c r="P20" s="33">
        <f t="shared" si="1"/>
        <v>2329.5259999999998</v>
      </c>
    </row>
    <row r="21" spans="1:16" ht="15" customHeight="1">
      <c r="F21" s="1" t="s">
        <v>64</v>
      </c>
      <c r="G21" s="33">
        <v>67.078000000000003</v>
      </c>
      <c r="H21" s="33">
        <v>265.74200000000002</v>
      </c>
      <c r="I21" s="33">
        <v>1893.2090000000001</v>
      </c>
      <c r="J21" s="33">
        <v>30.454000000000001</v>
      </c>
      <c r="K21" s="33">
        <v>277.18400000000003</v>
      </c>
      <c r="L21" s="33">
        <v>658.072</v>
      </c>
      <c r="M21" s="33">
        <v>49.872999999999998</v>
      </c>
      <c r="N21" s="33">
        <v>0.23799999999999999</v>
      </c>
      <c r="O21" s="33">
        <v>52.603999999999999</v>
      </c>
      <c r="P21" s="33">
        <f t="shared" si="1"/>
        <v>3294.4540000000002</v>
      </c>
    </row>
    <row r="22" spans="1:16" ht="15" customHeight="1">
      <c r="F22" s="1" t="s">
        <v>36</v>
      </c>
      <c r="G22" s="33">
        <v>0</v>
      </c>
      <c r="H22" s="33">
        <v>101.378</v>
      </c>
      <c r="I22" s="33">
        <v>451.18700000000001</v>
      </c>
      <c r="J22" s="33">
        <v>0.60499999999999998</v>
      </c>
      <c r="K22" s="33">
        <v>17.003</v>
      </c>
      <c r="L22" s="33">
        <v>10.662000000000001</v>
      </c>
      <c r="M22" s="33">
        <v>4.109</v>
      </c>
      <c r="N22" s="33">
        <v>0.28799999999999998</v>
      </c>
      <c r="O22" s="33">
        <v>11.456</v>
      </c>
      <c r="P22" s="33">
        <f t="shared" si="1"/>
        <v>596.68800000000022</v>
      </c>
    </row>
    <row r="23" spans="1:16" ht="15" customHeight="1">
      <c r="F23" s="1" t="s">
        <v>117</v>
      </c>
      <c r="G23" s="33">
        <v>4.4560000000000004</v>
      </c>
      <c r="H23" s="33">
        <v>1862.3109999999999</v>
      </c>
      <c r="I23" s="33">
        <v>4040.3449999999998</v>
      </c>
      <c r="J23" s="33">
        <v>181.50899999999999</v>
      </c>
      <c r="K23" s="33">
        <v>554.02700000000004</v>
      </c>
      <c r="L23" s="33">
        <v>1443.373</v>
      </c>
      <c r="M23" s="33">
        <v>320.02199999999999</v>
      </c>
      <c r="N23" s="33">
        <v>2.39</v>
      </c>
      <c r="O23" s="33">
        <v>494.34300000000002</v>
      </c>
      <c r="P23" s="33">
        <f t="shared" si="1"/>
        <v>8902.7759999999998</v>
      </c>
    </row>
    <row r="24" spans="1:16" ht="14.1" customHeight="1">
      <c r="A24" s="86"/>
      <c r="B24" s="52"/>
      <c r="C24" s="52"/>
      <c r="D24" s="52"/>
      <c r="E24" s="52"/>
      <c r="F24" s="7"/>
      <c r="G24" s="219"/>
      <c r="H24" s="219"/>
      <c r="I24" s="219"/>
      <c r="J24" s="219"/>
      <c r="K24" s="219"/>
      <c r="L24" s="219"/>
      <c r="M24" s="219"/>
      <c r="N24" s="219"/>
      <c r="O24" s="219"/>
      <c r="P24" s="219"/>
    </row>
    <row r="25" spans="1:16" s="60" customFormat="1" ht="14.1" customHeight="1">
      <c r="A25" s="228"/>
      <c r="B25" s="229" t="s">
        <v>130</v>
      </c>
      <c r="C25" s="154"/>
      <c r="D25" s="154"/>
      <c r="E25" s="154"/>
      <c r="F25" s="152"/>
      <c r="G25" s="230">
        <v>4778.8680000000004</v>
      </c>
      <c r="H25" s="230">
        <v>9903.1720000000005</v>
      </c>
      <c r="I25" s="230">
        <v>48367.584999999999</v>
      </c>
      <c r="J25" s="230">
        <v>1110.961</v>
      </c>
      <c r="K25" s="230">
        <v>8250.5380000000005</v>
      </c>
      <c r="L25" s="230">
        <v>12515.858</v>
      </c>
      <c r="M25" s="230">
        <v>2289.8310000000001</v>
      </c>
      <c r="N25" s="230">
        <v>21.655999999999999</v>
      </c>
      <c r="O25" s="230">
        <v>3170.5630000000001</v>
      </c>
      <c r="P25" s="230">
        <f t="shared" si="1"/>
        <v>90409.032000000021</v>
      </c>
    </row>
    <row r="26" spans="1:16" ht="9" customHeight="1">
      <c r="P26" s="231"/>
    </row>
    <row r="27" spans="1:16" s="271" customFormat="1" ht="15" customHeight="1">
      <c r="A27" s="23"/>
      <c r="B27" s="23" t="s">
        <v>131</v>
      </c>
      <c r="C27" s="23"/>
      <c r="D27" s="23"/>
      <c r="E27" s="23"/>
      <c r="F27" s="23"/>
      <c r="G27" s="24">
        <f>SUM(G28:G29)</f>
        <v>12604.066999999999</v>
      </c>
      <c r="H27" s="24">
        <f>SUM(H28:H29)</f>
        <v>5161.7979999999998</v>
      </c>
      <c r="I27" s="24">
        <f t="shared" ref="I27:O27" si="2">SUM(I28:I29)</f>
        <v>2099.357</v>
      </c>
      <c r="J27" s="24">
        <f t="shared" si="2"/>
        <v>976.25400000000002</v>
      </c>
      <c r="K27" s="24">
        <f t="shared" si="2"/>
        <v>3540.8330000000001</v>
      </c>
      <c r="L27" s="24">
        <f t="shared" si="2"/>
        <v>10367.852999999999</v>
      </c>
      <c r="M27" s="24">
        <f t="shared" si="2"/>
        <v>645.81999999999994</v>
      </c>
      <c r="N27" s="24">
        <f t="shared" si="2"/>
        <v>238.601</v>
      </c>
      <c r="O27" s="24">
        <f t="shared" si="2"/>
        <v>3706.1639999999998</v>
      </c>
      <c r="P27" s="24">
        <f>SUM(G27:O27)</f>
        <v>39340.746999999996</v>
      </c>
    </row>
    <row r="28" spans="1:16" ht="15" customHeight="1">
      <c r="F28" s="1" t="s">
        <v>62</v>
      </c>
      <c r="G28" s="33">
        <v>12566.112999999999</v>
      </c>
      <c r="H28" s="33">
        <v>4525.1049999999996</v>
      </c>
      <c r="I28" s="33">
        <v>1519.348</v>
      </c>
      <c r="J28" s="33">
        <v>943.14200000000005</v>
      </c>
      <c r="K28" s="33">
        <v>3415.7570000000001</v>
      </c>
      <c r="L28" s="33">
        <v>9892.25</v>
      </c>
      <c r="M28" s="33">
        <v>602.93799999999999</v>
      </c>
      <c r="N28" s="33">
        <v>237.822</v>
      </c>
      <c r="O28" s="33">
        <v>3592.6179999999999</v>
      </c>
      <c r="P28" s="33">
        <f t="shared" ref="P28:P29" si="3">SUM(G28:O28)</f>
        <v>37295.093000000001</v>
      </c>
    </row>
    <row r="29" spans="1:16" ht="15" customHeight="1">
      <c r="F29" s="1" t="s">
        <v>132</v>
      </c>
      <c r="G29" s="33">
        <v>37.954000000000001</v>
      </c>
      <c r="H29" s="33">
        <v>636.69299999999998</v>
      </c>
      <c r="I29" s="33">
        <v>580.00900000000001</v>
      </c>
      <c r="J29" s="33">
        <v>33.112000000000002</v>
      </c>
      <c r="K29" s="33">
        <v>125.07599999999999</v>
      </c>
      <c r="L29" s="33">
        <v>475.60300000000001</v>
      </c>
      <c r="M29" s="33">
        <v>42.881999999999998</v>
      </c>
      <c r="N29" s="33">
        <v>0.77900000000000003</v>
      </c>
      <c r="O29" s="33">
        <v>113.54600000000001</v>
      </c>
      <c r="P29" s="33">
        <f t="shared" si="3"/>
        <v>2045.6540000000002</v>
      </c>
    </row>
    <row r="30" spans="1:16" ht="9" customHeight="1">
      <c r="P30" s="33"/>
    </row>
    <row r="31" spans="1:16" s="271" customFormat="1" ht="15" customHeight="1">
      <c r="A31" s="23"/>
      <c r="B31" s="23" t="s">
        <v>37</v>
      </c>
      <c r="C31" s="23"/>
      <c r="D31" s="23"/>
      <c r="E31" s="23"/>
      <c r="F31" s="23"/>
      <c r="G31" s="24">
        <f>SUM(G32:G37)</f>
        <v>957.61</v>
      </c>
      <c r="H31" s="24">
        <f t="shared" ref="H31:N31" si="4">SUM(H32:H37)</f>
        <v>4529.6229999999996</v>
      </c>
      <c r="I31" s="24">
        <f t="shared" si="4"/>
        <v>6496.1970000000001</v>
      </c>
      <c r="J31" s="24">
        <f t="shared" si="4"/>
        <v>126.015</v>
      </c>
      <c r="K31" s="24">
        <f t="shared" si="4"/>
        <v>4141.7919999999995</v>
      </c>
      <c r="L31" s="24">
        <f t="shared" si="4"/>
        <v>9302.6470000000008</v>
      </c>
      <c r="M31" s="24">
        <f t="shared" si="4"/>
        <v>683.37900000000002</v>
      </c>
      <c r="N31" s="24">
        <f t="shared" si="4"/>
        <v>73.190000000000012</v>
      </c>
      <c r="O31" s="24">
        <f>SUM(O32:O37)</f>
        <v>2386.9399999999996</v>
      </c>
      <c r="P31" s="24">
        <f>SUM(G31:O31)</f>
        <v>28697.392999999996</v>
      </c>
    </row>
    <row r="32" spans="1:16" ht="15" customHeight="1">
      <c r="F32" s="1" t="s">
        <v>63</v>
      </c>
      <c r="G32" s="33">
        <v>5.1379999999999999</v>
      </c>
      <c r="H32" s="33">
        <v>2405.4259999999999</v>
      </c>
      <c r="I32" s="33">
        <v>2325.12</v>
      </c>
      <c r="J32" s="33">
        <v>42.587000000000003</v>
      </c>
      <c r="K32" s="33">
        <v>1033.5139999999999</v>
      </c>
      <c r="L32" s="33">
        <v>3246.9650000000001</v>
      </c>
      <c r="M32" s="33">
        <v>389.71600000000001</v>
      </c>
      <c r="N32" s="33">
        <v>5.7030000000000003</v>
      </c>
      <c r="O32" s="33">
        <v>1418.2339999999999</v>
      </c>
      <c r="P32" s="33">
        <f t="shared" ref="P32:P37" si="5">SUM(G32:O32)</f>
        <v>10872.403</v>
      </c>
    </row>
    <row r="33" spans="1:16" ht="15" customHeight="1">
      <c r="F33" s="1" t="s">
        <v>39</v>
      </c>
      <c r="G33" s="33">
        <v>361.17700000000002</v>
      </c>
      <c r="H33" s="33">
        <v>385.45499999999998</v>
      </c>
      <c r="I33" s="33">
        <v>774.84699999999998</v>
      </c>
      <c r="J33" s="33">
        <v>17.591999999999999</v>
      </c>
      <c r="K33" s="33">
        <v>442.84800000000001</v>
      </c>
      <c r="L33" s="33">
        <v>1656.1120000000001</v>
      </c>
      <c r="M33" s="33">
        <v>38.701999999999998</v>
      </c>
      <c r="N33" s="33">
        <v>1.3220000000000001</v>
      </c>
      <c r="O33" s="33">
        <v>138.61699999999999</v>
      </c>
      <c r="P33" s="33">
        <f t="shared" si="5"/>
        <v>3816.6720000000005</v>
      </c>
    </row>
    <row r="34" spans="1:16" ht="15" customHeight="1">
      <c r="F34" s="1" t="s">
        <v>40</v>
      </c>
      <c r="G34" s="33">
        <v>2.7490000000000001</v>
      </c>
      <c r="H34" s="33">
        <v>581.51300000000003</v>
      </c>
      <c r="I34" s="33">
        <v>488.233</v>
      </c>
      <c r="J34" s="33">
        <v>2.113</v>
      </c>
      <c r="K34" s="33">
        <v>354.964</v>
      </c>
      <c r="L34" s="33">
        <v>1512.394</v>
      </c>
      <c r="M34" s="33">
        <v>30.059000000000001</v>
      </c>
      <c r="N34" s="33">
        <v>0</v>
      </c>
      <c r="O34" s="33">
        <f>ROUND(45.9739999999993,3)</f>
        <v>45.973999999999997</v>
      </c>
      <c r="P34" s="33">
        <f t="shared" si="5"/>
        <v>3017.9990000000007</v>
      </c>
    </row>
    <row r="35" spans="1:16" ht="15" customHeight="1">
      <c r="F35" s="1" t="s">
        <v>38</v>
      </c>
      <c r="G35" s="33">
        <v>10.848000000000001</v>
      </c>
      <c r="H35" s="33">
        <v>326.93700000000001</v>
      </c>
      <c r="I35" s="33">
        <v>762.81700000000001</v>
      </c>
      <c r="J35" s="33">
        <v>12.766999999999999</v>
      </c>
      <c r="K35" s="33">
        <v>96.662000000000006</v>
      </c>
      <c r="L35" s="33">
        <v>540.11699999999996</v>
      </c>
      <c r="M35" s="33">
        <v>23.405999999999999</v>
      </c>
      <c r="N35" s="33">
        <v>0</v>
      </c>
      <c r="O35" s="33">
        <v>261.46499999999997</v>
      </c>
      <c r="P35" s="33">
        <f t="shared" si="5"/>
        <v>2035.019</v>
      </c>
    </row>
    <row r="36" spans="1:16" ht="15" customHeight="1">
      <c r="A36" s="7"/>
      <c r="B36" s="52"/>
      <c r="C36" s="52"/>
      <c r="D36" s="52"/>
      <c r="E36" s="52"/>
      <c r="F36" s="1" t="s">
        <v>43</v>
      </c>
      <c r="G36" s="33">
        <v>23.774999999999999</v>
      </c>
      <c r="H36" s="33">
        <v>9.7919999999999998</v>
      </c>
      <c r="I36" s="33">
        <v>303.65199999999999</v>
      </c>
      <c r="J36" s="33">
        <v>9.4949999999999992</v>
      </c>
      <c r="K36" s="33">
        <v>8.4949999999999992</v>
      </c>
      <c r="L36" s="33">
        <v>83.132999999999996</v>
      </c>
      <c r="M36" s="33">
        <v>4.54</v>
      </c>
      <c r="N36" s="33">
        <v>1.7410000000000001</v>
      </c>
      <c r="O36" s="33">
        <v>25.169</v>
      </c>
      <c r="P36" s="33">
        <f t="shared" si="5"/>
        <v>469.79199999999997</v>
      </c>
    </row>
    <row r="37" spans="1:16" ht="15" customHeight="1">
      <c r="F37" s="7" t="s">
        <v>120</v>
      </c>
      <c r="G37" s="219">
        <v>553.923</v>
      </c>
      <c r="H37" s="219">
        <v>820.5</v>
      </c>
      <c r="I37" s="219">
        <v>1841.528</v>
      </c>
      <c r="J37" s="219">
        <v>41.460999999999999</v>
      </c>
      <c r="K37" s="219">
        <v>2205.3090000000002</v>
      </c>
      <c r="L37" s="219">
        <v>2263.9259999999999</v>
      </c>
      <c r="M37" s="219">
        <v>196.95599999999999</v>
      </c>
      <c r="N37" s="219">
        <v>64.424000000000007</v>
      </c>
      <c r="O37" s="219">
        <v>497.48099999999999</v>
      </c>
      <c r="P37" s="33">
        <f t="shared" si="5"/>
        <v>8485.5079999999998</v>
      </c>
    </row>
    <row r="38" spans="1:16" ht="12.75" customHeight="1">
      <c r="A38" s="7"/>
      <c r="B38" s="52"/>
      <c r="C38" s="52"/>
      <c r="D38" s="52"/>
      <c r="E38" s="52"/>
      <c r="F38" s="7"/>
      <c r="G38" s="219"/>
      <c r="H38" s="219"/>
      <c r="I38" s="219"/>
      <c r="J38" s="219"/>
      <c r="K38" s="219"/>
      <c r="L38" s="219"/>
      <c r="M38" s="219"/>
      <c r="N38" s="219"/>
      <c r="O38" s="219"/>
      <c r="P38" s="219"/>
    </row>
    <row r="39" spans="1:16" s="60" customFormat="1" ht="15" customHeight="1">
      <c r="A39" s="228"/>
      <c r="B39" s="154" t="s">
        <v>196</v>
      </c>
      <c r="C39" s="154"/>
      <c r="D39" s="154"/>
      <c r="E39" s="154"/>
      <c r="F39" s="152"/>
      <c r="G39" s="230">
        <v>948.68200000000002</v>
      </c>
      <c r="H39" s="230">
        <v>2041.4480000000001</v>
      </c>
      <c r="I39" s="230">
        <v>3432.7579999999998</v>
      </c>
      <c r="J39" s="230">
        <v>72.239999999999995</v>
      </c>
      <c r="K39" s="230">
        <v>2580.4090000000001</v>
      </c>
      <c r="L39" s="230">
        <v>5383.1610000000001</v>
      </c>
      <c r="M39" s="230">
        <v>215.02699999999999</v>
      </c>
      <c r="N39" s="230">
        <v>3.391</v>
      </c>
      <c r="O39" s="230">
        <v>755.221</v>
      </c>
      <c r="P39" s="230">
        <f t="shared" ref="P39" si="6">SUM(G39:O39)</f>
        <v>15432.337</v>
      </c>
    </row>
    <row r="40" spans="1:16" ht="9" customHeight="1">
      <c r="P40" s="33"/>
    </row>
    <row r="41" spans="1:16" s="271" customFormat="1" ht="15" customHeight="1">
      <c r="A41" s="23"/>
      <c r="B41" s="23" t="s">
        <v>44</v>
      </c>
      <c r="C41" s="23"/>
      <c r="D41" s="23"/>
      <c r="E41" s="23"/>
      <c r="F41" s="23"/>
      <c r="G41" s="24">
        <f>SUM(G42:G44)</f>
        <v>13.609</v>
      </c>
      <c r="H41" s="24">
        <f t="shared" ref="H41:O41" si="7">SUM(H42:H44)</f>
        <v>1976.8720000000001</v>
      </c>
      <c r="I41" s="24">
        <f t="shared" si="7"/>
        <v>2748.5730000000003</v>
      </c>
      <c r="J41" s="24">
        <f t="shared" si="7"/>
        <v>1086.3119999999999</v>
      </c>
      <c r="K41" s="24">
        <f t="shared" si="7"/>
        <v>413.875</v>
      </c>
      <c r="L41" s="24">
        <f t="shared" si="7"/>
        <v>1403.9970000000001</v>
      </c>
      <c r="M41" s="24">
        <f t="shared" si="7"/>
        <v>306.48899999999998</v>
      </c>
      <c r="N41" s="24">
        <f t="shared" si="7"/>
        <v>1.43</v>
      </c>
      <c r="O41" s="24">
        <f t="shared" si="7"/>
        <v>222.54300000000001</v>
      </c>
      <c r="P41" s="24">
        <f>SUM(G41:O41)</f>
        <v>8173.7</v>
      </c>
    </row>
    <row r="42" spans="1:16" ht="15" customHeight="1">
      <c r="F42" s="1" t="s">
        <v>45</v>
      </c>
      <c r="G42" s="33">
        <v>13.273999999999999</v>
      </c>
      <c r="H42" s="33">
        <v>1692.6179999999999</v>
      </c>
      <c r="I42" s="33">
        <v>2415.0230000000001</v>
      </c>
      <c r="J42" s="33">
        <v>1078.5409999999999</v>
      </c>
      <c r="K42" s="33">
        <v>337.32799999999997</v>
      </c>
      <c r="L42" s="33">
        <v>1307.0930000000001</v>
      </c>
      <c r="M42" s="33">
        <v>284.19400000000002</v>
      </c>
      <c r="N42" s="33">
        <v>1.399</v>
      </c>
      <c r="O42" s="33">
        <v>194.12299999999999</v>
      </c>
      <c r="P42" s="33">
        <f t="shared" ref="P42:P44" si="8">SUM(G42:O42)</f>
        <v>7323.5929999999998</v>
      </c>
    </row>
    <row r="43" spans="1:16" ht="15" customHeight="1">
      <c r="F43" s="1" t="s">
        <v>46</v>
      </c>
      <c r="G43" s="33">
        <v>0.33500000000000002</v>
      </c>
      <c r="H43" s="33">
        <v>274.01400000000001</v>
      </c>
      <c r="I43" s="33">
        <v>269.61399999999998</v>
      </c>
      <c r="J43" s="33">
        <v>1.585</v>
      </c>
      <c r="K43" s="33">
        <v>53.177</v>
      </c>
      <c r="L43" s="33">
        <v>62.904000000000003</v>
      </c>
      <c r="M43" s="33">
        <v>17.018000000000001</v>
      </c>
      <c r="N43" s="33">
        <v>3.1E-2</v>
      </c>
      <c r="O43" s="33">
        <v>4.6369999999999996</v>
      </c>
      <c r="P43" s="33">
        <f t="shared" si="8"/>
        <v>683.31499999999994</v>
      </c>
    </row>
    <row r="44" spans="1:16" ht="15" customHeight="1">
      <c r="F44" s="1" t="s">
        <v>121</v>
      </c>
      <c r="G44" s="33">
        <v>0</v>
      </c>
      <c r="H44" s="33">
        <v>10.24</v>
      </c>
      <c r="I44" s="33">
        <v>63.936</v>
      </c>
      <c r="J44" s="33">
        <v>6.1859999999999999</v>
      </c>
      <c r="K44" s="33">
        <v>23.37</v>
      </c>
      <c r="L44" s="33">
        <v>34</v>
      </c>
      <c r="M44" s="33">
        <v>5.2770000000000001</v>
      </c>
      <c r="N44" s="33">
        <v>0</v>
      </c>
      <c r="O44" s="33">
        <v>23.783000000000001</v>
      </c>
      <c r="P44" s="33">
        <f t="shared" si="8"/>
        <v>166.79199999999997</v>
      </c>
    </row>
    <row r="45" spans="1:16" ht="9" customHeight="1">
      <c r="P45" s="33"/>
    </row>
    <row r="46" spans="1:16" s="271" customFormat="1" ht="15" customHeight="1">
      <c r="A46" s="23"/>
      <c r="B46" s="23" t="s">
        <v>47</v>
      </c>
      <c r="C46" s="23"/>
      <c r="D46" s="23"/>
      <c r="E46" s="23"/>
      <c r="F46" s="23"/>
      <c r="G46" s="24">
        <v>0.01</v>
      </c>
      <c r="H46" s="24">
        <v>193.61199999999999</v>
      </c>
      <c r="I46" s="24">
        <v>341.00799999999998</v>
      </c>
      <c r="J46" s="24">
        <v>25.491</v>
      </c>
      <c r="K46" s="24">
        <v>136.91399999999999</v>
      </c>
      <c r="L46" s="24">
        <v>266.553</v>
      </c>
      <c r="M46" s="24">
        <v>23.253</v>
      </c>
      <c r="N46" s="24">
        <v>0.61299999999999999</v>
      </c>
      <c r="O46" s="24">
        <v>64.382999999999996</v>
      </c>
      <c r="P46" s="24">
        <f t="shared" ref="P46" si="9">SUM(G46:O46)</f>
        <v>1051.837</v>
      </c>
    </row>
    <row r="47" spans="1:16" ht="9" customHeight="1">
      <c r="G47" s="231"/>
      <c r="H47" s="231"/>
      <c r="I47" s="231"/>
      <c r="J47" s="231"/>
      <c r="K47" s="231"/>
      <c r="L47" s="231"/>
      <c r="M47" s="231"/>
      <c r="N47" s="231"/>
      <c r="O47" s="231"/>
      <c r="P47" s="231"/>
    </row>
    <row r="48" spans="1:16" s="60" customFormat="1" ht="15" customHeight="1">
      <c r="A48" s="23"/>
      <c r="B48" s="25" t="s">
        <v>141</v>
      </c>
      <c r="C48" s="25"/>
      <c r="D48" s="25"/>
      <c r="E48" s="25"/>
      <c r="F48" s="23"/>
      <c r="G48" s="24">
        <v>754.85599999999999</v>
      </c>
      <c r="H48" s="24">
        <v>0.77100000000000002</v>
      </c>
      <c r="I48" s="24">
        <v>844.279</v>
      </c>
      <c r="J48" s="24">
        <v>2.1000000000000001E-2</v>
      </c>
      <c r="K48" s="24">
        <v>2.4E-2</v>
      </c>
      <c r="L48" s="24">
        <v>12.476000000000001</v>
      </c>
      <c r="M48" s="24">
        <v>4.2999999999999997E-2</v>
      </c>
      <c r="N48" s="24">
        <v>1E-3</v>
      </c>
      <c r="O48" s="24">
        <v>0.93500000000000005</v>
      </c>
      <c r="P48" s="24">
        <f t="shared" ref="P48" si="10">SUM(G48:O48)</f>
        <v>1613.4059999999997</v>
      </c>
    </row>
    <row r="49" spans="1:16" s="60" customFormat="1" ht="14.1" customHeight="1">
      <c r="B49" s="52"/>
      <c r="C49" s="52"/>
      <c r="D49" s="52"/>
      <c r="E49" s="52"/>
      <c r="G49" s="212"/>
      <c r="H49" s="212"/>
      <c r="I49" s="212"/>
      <c r="J49" s="212"/>
      <c r="K49" s="212"/>
      <c r="L49" s="212"/>
      <c r="M49" s="212"/>
      <c r="N49" s="212"/>
      <c r="O49" s="212"/>
      <c r="P49" s="212"/>
    </row>
    <row r="50" spans="1:16" s="60" customFormat="1" ht="20.100000000000001" customHeight="1" thickBot="1">
      <c r="A50" s="233"/>
      <c r="B50" s="234" t="s">
        <v>142</v>
      </c>
      <c r="C50" s="233"/>
      <c r="D50" s="235"/>
      <c r="E50" s="235"/>
      <c r="F50" s="235"/>
      <c r="G50" s="303">
        <f t="shared" ref="G50:O50" si="11">SUM(G10+G27+G31+G41+G46+G48)</f>
        <v>21497.737999999998</v>
      </c>
      <c r="H50" s="303">
        <f t="shared" si="11"/>
        <v>34630.921000000002</v>
      </c>
      <c r="I50" s="303">
        <f t="shared" si="11"/>
        <v>95315.40400000001</v>
      </c>
      <c r="J50" s="303">
        <f t="shared" si="11"/>
        <v>9002.8680000000004</v>
      </c>
      <c r="K50" s="303">
        <f t="shared" si="11"/>
        <v>21337.868999999999</v>
      </c>
      <c r="L50" s="303">
        <f t="shared" si="11"/>
        <v>42648.659000000007</v>
      </c>
      <c r="M50" s="303">
        <f t="shared" si="11"/>
        <v>4895.3719999999976</v>
      </c>
      <c r="N50" s="303">
        <f t="shared" si="11"/>
        <v>347.572</v>
      </c>
      <c r="O50" s="303">
        <f t="shared" si="11"/>
        <v>13186.105999999998</v>
      </c>
      <c r="P50" s="303">
        <f>SUM(G50:O50)</f>
        <v>242862.50900000002</v>
      </c>
    </row>
    <row r="51" spans="1:16" s="60" customFormat="1" ht="20.100000000000001" customHeight="1">
      <c r="A51" s="67"/>
      <c r="B51" s="52"/>
      <c r="C51" s="67"/>
      <c r="G51" s="237"/>
      <c r="H51" s="237"/>
      <c r="I51" s="237"/>
      <c r="J51" s="237"/>
      <c r="K51" s="237"/>
      <c r="L51" s="237"/>
      <c r="M51" s="237"/>
      <c r="N51" s="237"/>
      <c r="O51" s="238"/>
      <c r="P51" s="212"/>
    </row>
    <row r="52" spans="1:16" ht="6.9" customHeight="1">
      <c r="A52" s="239"/>
      <c r="B52" s="239"/>
      <c r="C52" s="239"/>
      <c r="D52" s="239"/>
      <c r="E52" s="232"/>
      <c r="F52" s="232"/>
      <c r="G52" s="240"/>
      <c r="H52" s="240"/>
      <c r="I52" s="240"/>
      <c r="J52" s="240"/>
      <c r="K52" s="240"/>
      <c r="L52" s="240"/>
      <c r="M52" s="240"/>
      <c r="N52" s="240"/>
      <c r="O52" s="241"/>
      <c r="P52" s="239"/>
    </row>
    <row r="53" spans="1:16" s="60" customFormat="1">
      <c r="A53" s="43"/>
      <c r="B53" s="1"/>
      <c r="C53" s="36" t="s">
        <v>114</v>
      </c>
      <c r="D53" s="36"/>
      <c r="E53" s="36"/>
      <c r="F53" s="1" t="s">
        <v>197</v>
      </c>
      <c r="G53" s="33"/>
      <c r="H53" s="33"/>
      <c r="I53" s="33"/>
      <c r="J53" s="33"/>
      <c r="K53" s="33"/>
      <c r="L53" s="33"/>
      <c r="M53" s="33"/>
      <c r="N53" s="33"/>
      <c r="O53" s="33"/>
      <c r="P53" s="185"/>
    </row>
    <row r="54" spans="1:16" s="60" customFormat="1">
      <c r="A54" s="43"/>
      <c r="B54" s="1"/>
      <c r="C54" s="36"/>
      <c r="D54" s="36"/>
      <c r="E54" s="36"/>
      <c r="F54" s="1" t="s">
        <v>128</v>
      </c>
      <c r="G54" s="33"/>
      <c r="H54" s="33"/>
      <c r="I54" s="33"/>
      <c r="J54" s="33"/>
      <c r="K54" s="33"/>
      <c r="L54" s="33"/>
      <c r="M54" s="33"/>
      <c r="N54" s="33"/>
      <c r="O54" s="33"/>
      <c r="P54" s="185"/>
    </row>
    <row r="55" spans="1:16" s="60" customFormat="1" ht="2.25" customHeight="1">
      <c r="A55" s="43"/>
      <c r="B55" s="1"/>
      <c r="C55" s="36"/>
      <c r="D55" s="36"/>
      <c r="E55" s="36"/>
      <c r="F55" s="1"/>
      <c r="G55" s="33"/>
      <c r="H55" s="33"/>
      <c r="I55" s="33"/>
      <c r="J55" s="33"/>
      <c r="K55" s="33"/>
      <c r="L55" s="33"/>
      <c r="M55" s="33"/>
      <c r="N55" s="33"/>
      <c r="O55" s="33"/>
      <c r="P55" s="185"/>
    </row>
    <row r="56" spans="1:16">
      <c r="B56" s="1"/>
      <c r="C56" s="227" t="s">
        <v>112</v>
      </c>
      <c r="D56" s="227"/>
      <c r="E56" s="227"/>
      <c r="F56" s="40" t="s">
        <v>236</v>
      </c>
      <c r="P56" s="45"/>
    </row>
    <row r="57" spans="1:16">
      <c r="B57" s="1"/>
      <c r="C57" s="227"/>
      <c r="D57" s="227"/>
      <c r="E57" s="227"/>
      <c r="F57" s="40" t="s">
        <v>129</v>
      </c>
      <c r="P57" s="45"/>
    </row>
    <row r="58" spans="1:16" s="312" customFormat="1" ht="16.5" customHeight="1">
      <c r="A58" s="472"/>
      <c r="B58" s="472"/>
      <c r="C58" s="472"/>
      <c r="D58" s="472"/>
      <c r="E58" s="472"/>
      <c r="F58" s="472"/>
      <c r="G58" s="472"/>
      <c r="H58" s="472"/>
      <c r="I58" s="472"/>
      <c r="J58" s="472"/>
      <c r="K58" s="472"/>
      <c r="L58" s="472"/>
      <c r="M58" s="472"/>
      <c r="N58" s="472"/>
      <c r="O58" s="472"/>
      <c r="P58" s="472"/>
    </row>
    <row r="59" spans="1:16" s="312" customFormat="1" ht="16.5" hidden="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1" spans="1:16" s="89" customFormat="1" ht="12.75" customHeight="1">
      <c r="A61" s="478" t="s">
        <v>221</v>
      </c>
      <c r="B61" s="478"/>
      <c r="C61" s="478"/>
      <c r="D61" s="478"/>
      <c r="E61" s="478"/>
      <c r="F61" s="474" t="s">
        <v>127</v>
      </c>
      <c r="G61" s="474"/>
      <c r="H61" s="474"/>
      <c r="I61" s="474"/>
      <c r="J61" s="474"/>
      <c r="K61" s="474"/>
      <c r="L61" s="60"/>
      <c r="M61" s="475"/>
      <c r="N61" s="60"/>
      <c r="O61" s="60"/>
      <c r="P61" s="212"/>
    </row>
    <row r="62" spans="1:16" s="113" customFormat="1" ht="15" customHeight="1">
      <c r="A62" s="478"/>
      <c r="B62" s="478"/>
      <c r="C62" s="478"/>
      <c r="D62" s="478"/>
      <c r="E62" s="478"/>
      <c r="F62" s="476" t="s">
        <v>206</v>
      </c>
      <c r="G62" s="476"/>
      <c r="H62" s="476"/>
      <c r="I62" s="476"/>
      <c r="J62" s="476"/>
      <c r="K62" s="213"/>
      <c r="L62" s="214"/>
      <c r="M62" s="475"/>
      <c r="N62" s="213"/>
      <c r="O62" s="461"/>
      <c r="P62" s="461"/>
    </row>
    <row r="63" spans="1:16" s="113" customFormat="1" ht="16.2" thickBot="1">
      <c r="A63" s="215"/>
      <c r="B63" s="216"/>
      <c r="C63" s="216"/>
      <c r="D63" s="216"/>
      <c r="E63" s="216"/>
      <c r="F63" s="217"/>
      <c r="G63" s="218"/>
      <c r="H63" s="218"/>
      <c r="I63" s="218"/>
      <c r="J63" s="218"/>
      <c r="K63" s="218"/>
      <c r="L63" s="218"/>
      <c r="M63" s="218"/>
      <c r="N63" s="218"/>
      <c r="O63" s="477"/>
      <c r="P63" s="477"/>
    </row>
    <row r="64" spans="1:16" s="304" customFormat="1" ht="87.75" customHeight="1">
      <c r="A64" s="220"/>
      <c r="B64" s="221"/>
      <c r="C64" s="221"/>
      <c r="D64" s="221"/>
      <c r="E64" s="221"/>
      <c r="F64" s="220"/>
      <c r="G64" s="222" t="s">
        <v>58</v>
      </c>
      <c r="H64" s="222" t="s">
        <v>14</v>
      </c>
      <c r="I64" s="222" t="s">
        <v>15</v>
      </c>
      <c r="J64" s="222" t="s">
        <v>16</v>
      </c>
      <c r="K64" s="222" t="s">
        <v>19</v>
      </c>
      <c r="L64" s="222" t="s">
        <v>20</v>
      </c>
      <c r="M64" s="222" t="s">
        <v>22</v>
      </c>
      <c r="N64" s="222" t="s">
        <v>23</v>
      </c>
      <c r="O64" s="222" t="s">
        <v>107</v>
      </c>
      <c r="P64" s="223" t="s">
        <v>87</v>
      </c>
    </row>
    <row r="65" spans="1:16" s="304" customFormat="1" ht="67.5" customHeight="1">
      <c r="A65" s="220"/>
      <c r="B65" s="221"/>
      <c r="C65" s="221"/>
      <c r="D65" s="221"/>
      <c r="E65" s="221"/>
      <c r="F65" s="220"/>
      <c r="G65" s="224" t="s">
        <v>59</v>
      </c>
      <c r="H65" s="224" t="s">
        <v>3</v>
      </c>
      <c r="I65" s="224" t="s">
        <v>4</v>
      </c>
      <c r="J65" s="224" t="s">
        <v>0</v>
      </c>
      <c r="K65" s="225" t="s">
        <v>8</v>
      </c>
      <c r="L65" s="224" t="s">
        <v>9</v>
      </c>
      <c r="M65" s="224" t="s">
        <v>11</v>
      </c>
      <c r="N65" s="224" t="s">
        <v>12</v>
      </c>
      <c r="O65" s="224" t="s">
        <v>86</v>
      </c>
      <c r="P65" s="225" t="s">
        <v>88</v>
      </c>
    </row>
    <row r="66" spans="1:16" s="290" customFormat="1" ht="24.75" customHeight="1">
      <c r="A66" s="473">
        <v>2023</v>
      </c>
      <c r="B66" s="473"/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3"/>
      <c r="O66" s="473"/>
      <c r="P66" s="473"/>
    </row>
    <row r="67" spans="1:16" s="60" customFormat="1" ht="9" customHeight="1">
      <c r="B67" s="52"/>
      <c r="C67" s="52"/>
      <c r="D67" s="52"/>
      <c r="E67" s="52"/>
      <c r="G67" s="212"/>
      <c r="H67" s="212"/>
      <c r="I67" s="212"/>
      <c r="J67" s="212"/>
      <c r="K67" s="212"/>
      <c r="L67" s="212"/>
      <c r="M67" s="212"/>
      <c r="N67" s="212"/>
      <c r="O67" s="212"/>
      <c r="P67" s="61"/>
    </row>
    <row r="68" spans="1:16" s="271" customFormat="1" ht="15" customHeight="1">
      <c r="A68" s="23"/>
      <c r="B68" s="23" t="s">
        <v>24</v>
      </c>
      <c r="C68" s="23"/>
      <c r="D68" s="23"/>
      <c r="E68" s="23"/>
      <c r="F68" s="23"/>
      <c r="G68" s="24">
        <f t="shared" ref="G68:P68" si="12">SUM(G69:G81)</f>
        <v>5168.8140000000003</v>
      </c>
      <c r="H68" s="24">
        <f t="shared" si="12"/>
        <v>17967.149999999998</v>
      </c>
      <c r="I68" s="24">
        <f t="shared" si="12"/>
        <v>56970.561000000002</v>
      </c>
      <c r="J68" s="24">
        <f t="shared" si="12"/>
        <v>6231.9939999999988</v>
      </c>
      <c r="K68" s="24">
        <f t="shared" si="12"/>
        <v>10422.130999999999</v>
      </c>
      <c r="L68" s="24">
        <f t="shared" si="12"/>
        <v>17235.932000000001</v>
      </c>
      <c r="M68" s="24">
        <f t="shared" si="12"/>
        <v>2393.4849999999997</v>
      </c>
      <c r="N68" s="24">
        <f t="shared" si="12"/>
        <v>36.170000000000009</v>
      </c>
      <c r="O68" s="24">
        <f t="shared" si="12"/>
        <v>4933.4850000000006</v>
      </c>
      <c r="P68" s="24">
        <f t="shared" si="12"/>
        <v>121359.72199999998</v>
      </c>
    </row>
    <row r="69" spans="1:16" ht="15" customHeight="1">
      <c r="F69" s="1" t="s">
        <v>28</v>
      </c>
      <c r="G69" s="33">
        <v>3197.8119999999999</v>
      </c>
      <c r="H69" s="33">
        <v>7098.4459999999999</v>
      </c>
      <c r="I69" s="33">
        <v>19334.445</v>
      </c>
      <c r="J69" s="33">
        <v>453.57900000000001</v>
      </c>
      <c r="K69" s="33">
        <v>4867.0839999999998</v>
      </c>
      <c r="L69" s="33">
        <v>8258.1419999999998</v>
      </c>
      <c r="M69" s="33">
        <v>1274.096</v>
      </c>
      <c r="N69" s="33">
        <v>14.162000000000001</v>
      </c>
      <c r="O69" s="33">
        <v>1333.691</v>
      </c>
      <c r="P69" s="33">
        <f t="shared" ref="P69:P80" si="13">SUM(G69:O69)</f>
        <v>45831.456999999995</v>
      </c>
    </row>
    <row r="70" spans="1:16" ht="15" customHeight="1">
      <c r="F70" s="1" t="s">
        <v>30</v>
      </c>
      <c r="G70" s="33">
        <v>122.952</v>
      </c>
      <c r="H70" s="33">
        <v>2081.904</v>
      </c>
      <c r="I70" s="33">
        <v>8360.9969999999994</v>
      </c>
      <c r="J70" s="33">
        <v>4257.9049999999997</v>
      </c>
      <c r="K70" s="33">
        <v>333.87599999999998</v>
      </c>
      <c r="L70" s="33">
        <v>1115.5070000000001</v>
      </c>
      <c r="M70" s="33">
        <v>151.46100000000001</v>
      </c>
      <c r="N70" s="33">
        <v>4.1459999999999999</v>
      </c>
      <c r="O70" s="33">
        <v>178.298</v>
      </c>
      <c r="P70" s="33">
        <f t="shared" si="13"/>
        <v>16607.045999999998</v>
      </c>
    </row>
    <row r="71" spans="1:16" ht="15" customHeight="1">
      <c r="F71" s="1" t="s">
        <v>26</v>
      </c>
      <c r="G71" s="33">
        <v>42.494</v>
      </c>
      <c r="H71" s="33">
        <v>505.61200000000002</v>
      </c>
      <c r="I71" s="33">
        <v>11000.947</v>
      </c>
      <c r="J71" s="33">
        <v>88.158000000000001</v>
      </c>
      <c r="K71" s="33">
        <v>556.05799999999999</v>
      </c>
      <c r="L71" s="33">
        <v>918.03099999999995</v>
      </c>
      <c r="M71" s="33">
        <v>131.82900000000001</v>
      </c>
      <c r="N71" s="33">
        <v>6.5960000000000001</v>
      </c>
      <c r="O71" s="33">
        <v>478.66500000000002</v>
      </c>
      <c r="P71" s="33">
        <f t="shared" si="13"/>
        <v>13728.39</v>
      </c>
    </row>
    <row r="72" spans="1:16" ht="15" customHeight="1">
      <c r="F72" s="1" t="s">
        <v>89</v>
      </c>
      <c r="G72" s="33">
        <v>228.48</v>
      </c>
      <c r="H72" s="33">
        <v>2404.4369999999999</v>
      </c>
      <c r="I72" s="33">
        <v>535.99300000000005</v>
      </c>
      <c r="J72" s="33">
        <v>619.95399999999995</v>
      </c>
      <c r="K72" s="33">
        <v>2040.09</v>
      </c>
      <c r="L72" s="33">
        <v>2075.8330000000001</v>
      </c>
      <c r="M72" s="33">
        <v>191.27199999999999</v>
      </c>
      <c r="N72" s="33">
        <v>5.1879999999999997</v>
      </c>
      <c r="O72" s="33">
        <v>573.60599999999999</v>
      </c>
      <c r="P72" s="33">
        <f t="shared" si="13"/>
        <v>8674.853000000001</v>
      </c>
    </row>
    <row r="73" spans="1:16" ht="15" customHeight="1">
      <c r="F73" s="1" t="s">
        <v>34</v>
      </c>
      <c r="G73" s="33">
        <v>3.9249999999999998</v>
      </c>
      <c r="H73" s="33">
        <v>1819.519</v>
      </c>
      <c r="I73" s="33">
        <v>2989.732</v>
      </c>
      <c r="J73" s="33">
        <v>309.464</v>
      </c>
      <c r="K73" s="33">
        <v>567.55100000000004</v>
      </c>
      <c r="L73" s="33">
        <v>289.41800000000001</v>
      </c>
      <c r="M73" s="33">
        <v>66.453999999999994</v>
      </c>
      <c r="N73" s="33">
        <v>0.248</v>
      </c>
      <c r="O73" s="33">
        <v>79.864999999999995</v>
      </c>
      <c r="P73" s="33">
        <f t="shared" si="13"/>
        <v>6126.1759999999986</v>
      </c>
    </row>
    <row r="74" spans="1:16" ht="15" customHeight="1">
      <c r="F74" s="1" t="s">
        <v>31</v>
      </c>
      <c r="G74" s="33">
        <v>1349.0419999999999</v>
      </c>
      <c r="H74" s="33">
        <v>914.17899999999997</v>
      </c>
      <c r="I74" s="33">
        <v>1320.7660000000001</v>
      </c>
      <c r="J74" s="33">
        <v>86.55</v>
      </c>
      <c r="K74" s="33">
        <v>355.17399999999998</v>
      </c>
      <c r="L74" s="33">
        <v>773.26400000000001</v>
      </c>
      <c r="M74" s="33">
        <v>72.637</v>
      </c>
      <c r="N74" s="33">
        <v>0.09</v>
      </c>
      <c r="O74" s="33">
        <v>253.505</v>
      </c>
      <c r="P74" s="33">
        <f t="shared" si="13"/>
        <v>5125.2070000000003</v>
      </c>
    </row>
    <row r="75" spans="1:16" ht="15" customHeight="1">
      <c r="F75" s="1" t="s">
        <v>29</v>
      </c>
      <c r="G75" s="33">
        <v>98.835999999999999</v>
      </c>
      <c r="H75" s="33">
        <v>617.66499999999996</v>
      </c>
      <c r="I75" s="33">
        <v>2713.9839999999999</v>
      </c>
      <c r="J75" s="33">
        <v>112.446</v>
      </c>
      <c r="K75" s="33">
        <v>437.58699999999999</v>
      </c>
      <c r="L75" s="33">
        <v>585.30700000000002</v>
      </c>
      <c r="M75" s="33">
        <v>48.816000000000003</v>
      </c>
      <c r="N75" s="33">
        <v>1.657</v>
      </c>
      <c r="O75" s="33">
        <v>243.708</v>
      </c>
      <c r="P75" s="33">
        <f t="shared" si="13"/>
        <v>4860.0059999999994</v>
      </c>
    </row>
    <row r="76" spans="1:16" ht="15" customHeight="1">
      <c r="F76" s="1" t="s">
        <v>32</v>
      </c>
      <c r="G76" s="33">
        <v>54.408000000000001</v>
      </c>
      <c r="H76" s="33">
        <v>314.10899999999998</v>
      </c>
      <c r="I76" s="33">
        <v>2083.0050000000001</v>
      </c>
      <c r="J76" s="33">
        <v>33.664000000000001</v>
      </c>
      <c r="K76" s="33">
        <v>84.403999999999996</v>
      </c>
      <c r="L76" s="33">
        <v>888.00699999999995</v>
      </c>
      <c r="M76" s="33">
        <v>74.84</v>
      </c>
      <c r="N76" s="33">
        <v>0.16700000000000001</v>
      </c>
      <c r="O76" s="33">
        <v>1139.183</v>
      </c>
      <c r="P76" s="33">
        <f t="shared" si="13"/>
        <v>4671.7870000000003</v>
      </c>
    </row>
    <row r="77" spans="1:16" ht="15" customHeight="1">
      <c r="F77" s="1" t="s">
        <v>64</v>
      </c>
      <c r="G77" s="33">
        <v>38.97</v>
      </c>
      <c r="H77" s="33">
        <v>288.20999999999998</v>
      </c>
      <c r="I77" s="33">
        <v>1371.1369999999999</v>
      </c>
      <c r="J77" s="33">
        <v>21.119</v>
      </c>
      <c r="K77" s="33">
        <v>317.91800000000001</v>
      </c>
      <c r="L77" s="33">
        <v>602.14300000000003</v>
      </c>
      <c r="M77" s="33">
        <v>69.474000000000004</v>
      </c>
      <c r="N77" s="33">
        <v>0.249</v>
      </c>
      <c r="O77" s="33">
        <v>103.303</v>
      </c>
      <c r="P77" s="33">
        <f t="shared" si="13"/>
        <v>2812.5229999999997</v>
      </c>
    </row>
    <row r="78" spans="1:16" ht="15" customHeight="1">
      <c r="F78" s="1" t="s">
        <v>25</v>
      </c>
      <c r="G78" s="33">
        <v>5.2999999999999999E-2</v>
      </c>
      <c r="H78" s="33">
        <v>128.33000000000001</v>
      </c>
      <c r="I78" s="33">
        <v>2093.1089999999999</v>
      </c>
      <c r="J78" s="33">
        <v>27.956</v>
      </c>
      <c r="K78" s="33">
        <v>97.221000000000004</v>
      </c>
      <c r="L78" s="33">
        <v>362.06099999999998</v>
      </c>
      <c r="M78" s="33">
        <v>27.055</v>
      </c>
      <c r="N78" s="33">
        <v>0.53600000000000003</v>
      </c>
      <c r="O78" s="33">
        <v>49.06</v>
      </c>
      <c r="P78" s="33">
        <f t="shared" si="13"/>
        <v>2785.3809999999999</v>
      </c>
    </row>
    <row r="79" spans="1:16" ht="15" customHeight="1">
      <c r="F79" s="1" t="s">
        <v>27</v>
      </c>
      <c r="G79" s="33">
        <v>15.244999999999999</v>
      </c>
      <c r="H79" s="33">
        <v>121.42400000000001</v>
      </c>
      <c r="I79" s="33">
        <v>1159.5360000000001</v>
      </c>
      <c r="J79" s="33">
        <v>8.298</v>
      </c>
      <c r="K79" s="33">
        <v>276.74900000000002</v>
      </c>
      <c r="L79" s="33">
        <v>272.87</v>
      </c>
      <c r="M79" s="33">
        <v>26.826000000000001</v>
      </c>
      <c r="N79" s="33">
        <v>0.33100000000000002</v>
      </c>
      <c r="O79" s="33">
        <v>107.47499999999999</v>
      </c>
      <c r="P79" s="33">
        <f t="shared" si="13"/>
        <v>1988.7540000000001</v>
      </c>
    </row>
    <row r="80" spans="1:16" ht="15" customHeight="1">
      <c r="F80" s="1" t="s">
        <v>36</v>
      </c>
      <c r="G80" s="33">
        <v>0</v>
      </c>
      <c r="H80" s="33">
        <v>102.586</v>
      </c>
      <c r="I80" s="33">
        <v>461.98099999999999</v>
      </c>
      <c r="J80" s="33">
        <v>1.278</v>
      </c>
      <c r="K80" s="33">
        <v>15.754</v>
      </c>
      <c r="L80" s="33">
        <v>7.2309999999999999</v>
      </c>
      <c r="M80" s="33">
        <v>3.1579999999999999</v>
      </c>
      <c r="N80" s="33">
        <v>0.311</v>
      </c>
      <c r="O80" s="33">
        <v>14.994</v>
      </c>
      <c r="P80" s="33">
        <f t="shared" si="13"/>
        <v>607.29300000000012</v>
      </c>
    </row>
    <row r="81" spans="1:16" ht="15" customHeight="1">
      <c r="F81" s="1" t="s">
        <v>117</v>
      </c>
      <c r="G81" s="33">
        <v>16.597000000000001</v>
      </c>
      <c r="H81" s="33">
        <v>1570.729</v>
      </c>
      <c r="I81" s="33">
        <v>3544.9290000000001</v>
      </c>
      <c r="J81" s="33">
        <v>211.62299999999999</v>
      </c>
      <c r="K81" s="33">
        <v>472.66500000000002</v>
      </c>
      <c r="L81" s="33">
        <v>1088.1179999999999</v>
      </c>
      <c r="M81" s="33">
        <v>255.56700000000001</v>
      </c>
      <c r="N81" s="33">
        <v>2.4889999999999999</v>
      </c>
      <c r="O81" s="33">
        <v>378.13200000000001</v>
      </c>
      <c r="P81" s="33">
        <f t="shared" ref="P81" si="14">SUM(G81:O81)</f>
        <v>7540.8489999999993</v>
      </c>
    </row>
    <row r="82" spans="1:16" ht="15" customHeight="1">
      <c r="P82" s="33"/>
    </row>
    <row r="83" spans="1:16" s="74" customFormat="1" ht="15" customHeight="1">
      <c r="A83" s="152"/>
      <c r="B83" s="229" t="s">
        <v>130</v>
      </c>
      <c r="C83" s="154"/>
      <c r="D83" s="154"/>
      <c r="E83" s="154"/>
      <c r="F83" s="152"/>
      <c r="G83" s="230">
        <v>3369.971</v>
      </c>
      <c r="H83" s="230">
        <v>8790.1029999999992</v>
      </c>
      <c r="I83" s="230">
        <v>37765.457999999999</v>
      </c>
      <c r="J83" s="230">
        <v>794.71400000000006</v>
      </c>
      <c r="K83" s="230">
        <v>6474.1819999999998</v>
      </c>
      <c r="L83" s="230">
        <v>10696.065000000001</v>
      </c>
      <c r="M83" s="230">
        <v>1536.1579999999999</v>
      </c>
      <c r="N83" s="230">
        <v>23.280999999999999</v>
      </c>
      <c r="O83" s="230">
        <v>2389.143</v>
      </c>
      <c r="P83" s="230">
        <f t="shared" ref="P83" si="15">SUM(G83:O83)</f>
        <v>71839.074999999997</v>
      </c>
    </row>
    <row r="84" spans="1:16" ht="9" customHeight="1">
      <c r="P84" s="231"/>
    </row>
    <row r="85" spans="1:16" s="271" customFormat="1" ht="15" customHeight="1">
      <c r="A85" s="23"/>
      <c r="B85" s="23" t="s">
        <v>131</v>
      </c>
      <c r="C85" s="23"/>
      <c r="D85" s="23"/>
      <c r="E85" s="23"/>
      <c r="F85" s="23"/>
      <c r="G85" s="24">
        <f>SUM(G86:G87)</f>
        <v>12197.842999999999</v>
      </c>
      <c r="H85" s="24">
        <f>SUM(H86:H87)</f>
        <v>5029.7840000000006</v>
      </c>
      <c r="I85" s="24">
        <f t="shared" ref="I85" si="16">SUM(I86:I87)</f>
        <v>1742.2170000000001</v>
      </c>
      <c r="J85" s="24">
        <f t="shared" ref="J85" si="17">SUM(J86:J87)</f>
        <v>922.68700000000001</v>
      </c>
      <c r="K85" s="24">
        <f t="shared" ref="K85" si="18">SUM(K86:K87)</f>
        <v>3578.6410000000001</v>
      </c>
      <c r="L85" s="24">
        <f t="shared" ref="L85" si="19">SUM(L86:L87)</f>
        <v>10042.167000000001</v>
      </c>
      <c r="M85" s="24">
        <f t="shared" ref="M85" si="20">SUM(M86:M87)</f>
        <v>550.154</v>
      </c>
      <c r="N85" s="24">
        <f t="shared" ref="N85" si="21">SUM(N86:N87)</f>
        <v>238.08600000000001</v>
      </c>
      <c r="O85" s="24">
        <f t="shared" ref="O85" si="22">SUM(O86:O87)</f>
        <v>3161.404</v>
      </c>
      <c r="P85" s="24">
        <f>SUM(G85:O85)</f>
        <v>37462.983000000015</v>
      </c>
    </row>
    <row r="86" spans="1:16" ht="15" customHeight="1">
      <c r="F86" s="1" t="s">
        <v>62</v>
      </c>
      <c r="G86" s="33">
        <v>12155.525</v>
      </c>
      <c r="H86" s="33">
        <v>4657.6270000000004</v>
      </c>
      <c r="I86" s="33">
        <v>1285.885</v>
      </c>
      <c r="J86" s="33">
        <v>916.83100000000002</v>
      </c>
      <c r="K86" s="33">
        <v>3478.6379999999999</v>
      </c>
      <c r="L86" s="33">
        <v>9740.8080000000009</v>
      </c>
      <c r="M86" s="33">
        <v>504.83300000000003</v>
      </c>
      <c r="N86" s="33">
        <v>237.32400000000001</v>
      </c>
      <c r="O86" s="33">
        <v>3038.6030000000001</v>
      </c>
      <c r="P86" s="33">
        <f>SUM(G86:O86)</f>
        <v>36016.074000000001</v>
      </c>
    </row>
    <row r="87" spans="1:16" ht="15" customHeight="1">
      <c r="F87" s="1" t="s">
        <v>132</v>
      </c>
      <c r="G87" s="33">
        <v>42.317999999999998</v>
      </c>
      <c r="H87" s="33">
        <v>372.15699999999998</v>
      </c>
      <c r="I87" s="33">
        <v>456.33199999999999</v>
      </c>
      <c r="J87" s="33">
        <v>5.8559999999999999</v>
      </c>
      <c r="K87" s="33">
        <v>100.003</v>
      </c>
      <c r="L87" s="33">
        <v>301.35899999999998</v>
      </c>
      <c r="M87" s="33">
        <v>45.320999999999998</v>
      </c>
      <c r="N87" s="33">
        <v>0.76200000000000001</v>
      </c>
      <c r="O87" s="33">
        <v>122.801</v>
      </c>
      <c r="P87" s="33">
        <f>SUM(G87:O87)</f>
        <v>1446.9089999999999</v>
      </c>
    </row>
    <row r="88" spans="1:16" ht="9" customHeight="1">
      <c r="P88" s="33"/>
    </row>
    <row r="89" spans="1:16" s="271" customFormat="1" ht="15" customHeight="1">
      <c r="A89" s="23"/>
      <c r="B89" s="23" t="s">
        <v>37</v>
      </c>
      <c r="C89" s="23"/>
      <c r="D89" s="23"/>
      <c r="E89" s="23"/>
      <c r="F89" s="23"/>
      <c r="G89" s="24">
        <f>SUM(G90:G95)</f>
        <v>492.87400000000002</v>
      </c>
      <c r="H89" s="24">
        <f t="shared" ref="H89" si="23">SUM(H90:H95)</f>
        <v>5166.3810000000003</v>
      </c>
      <c r="I89" s="24">
        <f t="shared" ref="I89" si="24">SUM(I90:I95)</f>
        <v>5083.7690000000002</v>
      </c>
      <c r="J89" s="24">
        <f t="shared" ref="J89" si="25">SUM(J90:J95)</f>
        <v>197.155</v>
      </c>
      <c r="K89" s="24">
        <f t="shared" ref="K89" si="26">SUM(K90:K95)</f>
        <v>3940.7460000000001</v>
      </c>
      <c r="L89" s="24">
        <f t="shared" ref="L89" si="27">SUM(L90:L95)</f>
        <v>8214.6470000000008</v>
      </c>
      <c r="M89" s="24">
        <f t="shared" ref="M89" si="28">SUM(M90:M95)</f>
        <v>659.16099999999994</v>
      </c>
      <c r="N89" s="24">
        <f t="shared" ref="N89" si="29">SUM(N90:N95)</f>
        <v>75.679999999999993</v>
      </c>
      <c r="O89" s="24">
        <f t="shared" ref="O89" si="30">SUM(O90:O95)</f>
        <v>2195.8959999999997</v>
      </c>
      <c r="P89" s="24">
        <f>SUM(G89:O89)</f>
        <v>26026.309000000005</v>
      </c>
    </row>
    <row r="90" spans="1:16" ht="15" customHeight="1">
      <c r="F90" s="1" t="s">
        <v>63</v>
      </c>
      <c r="G90" s="33">
        <v>7.9969999999999999</v>
      </c>
      <c r="H90" s="33">
        <v>3035.6120000000001</v>
      </c>
      <c r="I90" s="33">
        <v>1827.36</v>
      </c>
      <c r="J90" s="33">
        <v>36.878999999999998</v>
      </c>
      <c r="K90" s="33">
        <v>1037.7629999999999</v>
      </c>
      <c r="L90" s="33">
        <v>2943.1410000000001</v>
      </c>
      <c r="M90" s="33">
        <v>337.726</v>
      </c>
      <c r="N90" s="33">
        <v>5.7549999999999999</v>
      </c>
      <c r="O90" s="33">
        <v>1256.6179999999999</v>
      </c>
      <c r="P90" s="33">
        <f t="shared" ref="P90:P95" si="31">SUM(G90:O90)</f>
        <v>10488.851000000001</v>
      </c>
    </row>
    <row r="91" spans="1:16" ht="15" customHeight="1">
      <c r="F91" s="1" t="s">
        <v>39</v>
      </c>
      <c r="G91" s="33">
        <v>275.54700000000003</v>
      </c>
      <c r="H91" s="33">
        <v>355.10700000000003</v>
      </c>
      <c r="I91" s="33">
        <v>642.80499999999995</v>
      </c>
      <c r="J91" s="33">
        <v>29.715</v>
      </c>
      <c r="K91" s="33">
        <v>497.38900000000001</v>
      </c>
      <c r="L91" s="33">
        <v>1440.8150000000001</v>
      </c>
      <c r="M91" s="33">
        <v>53.012</v>
      </c>
      <c r="N91" s="33">
        <v>1.232</v>
      </c>
      <c r="O91" s="243">
        <v>-87.171999999999997</v>
      </c>
      <c r="P91" s="33">
        <f t="shared" si="31"/>
        <v>3208.45</v>
      </c>
    </row>
    <row r="92" spans="1:16" ht="15" customHeight="1">
      <c r="F92" s="1" t="s">
        <v>40</v>
      </c>
      <c r="G92" s="33">
        <v>45.844000000000001</v>
      </c>
      <c r="H92" s="33">
        <v>539.27</v>
      </c>
      <c r="I92" s="33">
        <v>392.11900000000003</v>
      </c>
      <c r="J92" s="33">
        <v>3.6560000000000001</v>
      </c>
      <c r="K92" s="33">
        <v>365.34899999999999</v>
      </c>
      <c r="L92" s="33">
        <v>1522.9570000000001</v>
      </c>
      <c r="M92" s="33">
        <v>43.691000000000003</v>
      </c>
      <c r="N92" s="33">
        <v>0</v>
      </c>
      <c r="O92" s="33">
        <v>223.011</v>
      </c>
      <c r="P92" s="33">
        <f t="shared" si="31"/>
        <v>3135.8969999999999</v>
      </c>
    </row>
    <row r="93" spans="1:16" ht="15" customHeight="1">
      <c r="F93" s="1" t="s">
        <v>38</v>
      </c>
      <c r="G93" s="33">
        <v>0.63900000000000001</v>
      </c>
      <c r="H93" s="33">
        <v>349.19400000000002</v>
      </c>
      <c r="I93" s="33">
        <v>539.96699999999998</v>
      </c>
      <c r="J93" s="33">
        <v>58.171999999999997</v>
      </c>
      <c r="K93" s="33">
        <v>287.315</v>
      </c>
      <c r="L93" s="33">
        <v>352.74200000000002</v>
      </c>
      <c r="M93" s="33">
        <v>22.77</v>
      </c>
      <c r="N93" s="33">
        <v>0</v>
      </c>
      <c r="O93" s="33">
        <v>150.03700000000001</v>
      </c>
      <c r="P93" s="33">
        <f t="shared" si="31"/>
        <v>1760.836</v>
      </c>
    </row>
    <row r="94" spans="1:16" ht="15" customHeight="1">
      <c r="F94" s="1" t="s">
        <v>43</v>
      </c>
      <c r="G94" s="33">
        <v>4.266</v>
      </c>
      <c r="H94" s="33">
        <v>14.545999999999999</v>
      </c>
      <c r="I94" s="33">
        <v>218.49700000000001</v>
      </c>
      <c r="J94" s="33">
        <v>5.12</v>
      </c>
      <c r="K94" s="33">
        <v>10.98</v>
      </c>
      <c r="L94" s="33">
        <v>61.780999999999999</v>
      </c>
      <c r="M94" s="33">
        <v>4.9050000000000002</v>
      </c>
      <c r="N94" s="33">
        <v>1.8220000000000001</v>
      </c>
      <c r="O94" s="33">
        <v>63.011000000000003</v>
      </c>
      <c r="P94" s="33">
        <f t="shared" si="31"/>
        <v>384.928</v>
      </c>
    </row>
    <row r="95" spans="1:16" ht="15" customHeight="1">
      <c r="F95" s="1" t="s">
        <v>120</v>
      </c>
      <c r="G95" s="219">
        <v>158.58099999999999</v>
      </c>
      <c r="H95" s="219">
        <v>872.65200000000004</v>
      </c>
      <c r="I95" s="219">
        <v>1463.021</v>
      </c>
      <c r="J95" s="219">
        <v>63.613</v>
      </c>
      <c r="K95" s="219">
        <v>1741.95</v>
      </c>
      <c r="L95" s="219">
        <v>1893.211</v>
      </c>
      <c r="M95" s="219">
        <v>197.05699999999999</v>
      </c>
      <c r="N95" s="219">
        <v>66.870999999999995</v>
      </c>
      <c r="O95" s="219">
        <v>590.39099999999996</v>
      </c>
      <c r="P95" s="33">
        <f t="shared" si="31"/>
        <v>7047.3469999999998</v>
      </c>
    </row>
    <row r="96" spans="1:16" ht="14.1" customHeight="1">
      <c r="A96" s="52"/>
      <c r="B96" s="52"/>
      <c r="C96" s="52"/>
      <c r="D96" s="52"/>
      <c r="E96" s="52"/>
      <c r="F96" s="7"/>
      <c r="G96" s="219"/>
      <c r="H96" s="219"/>
      <c r="I96" s="219"/>
      <c r="J96" s="219"/>
      <c r="K96" s="219"/>
      <c r="L96" s="219"/>
      <c r="M96" s="219"/>
      <c r="N96" s="219"/>
      <c r="O96" s="219"/>
      <c r="P96" s="219"/>
    </row>
    <row r="97" spans="1:16" s="74" customFormat="1" ht="15" customHeight="1">
      <c r="A97" s="152"/>
      <c r="B97" s="154" t="s">
        <v>196</v>
      </c>
      <c r="C97" s="152"/>
      <c r="D97" s="152"/>
      <c r="E97" s="152"/>
      <c r="F97" s="152"/>
      <c r="G97" s="230">
        <v>403.07499999999999</v>
      </c>
      <c r="H97" s="230">
        <v>2038.662</v>
      </c>
      <c r="I97" s="230">
        <v>2556.2109999999998</v>
      </c>
      <c r="J97" s="230">
        <v>129.80000000000001</v>
      </c>
      <c r="K97" s="230">
        <v>2506.3850000000002</v>
      </c>
      <c r="L97" s="230">
        <v>4676.97</v>
      </c>
      <c r="M97" s="230">
        <v>216.57900000000001</v>
      </c>
      <c r="N97" s="230">
        <v>3.3929999999999998</v>
      </c>
      <c r="O97" s="230">
        <v>736.65300000000002</v>
      </c>
      <c r="P97" s="230">
        <f t="shared" ref="P97" si="32">SUM(G97:O97)</f>
        <v>13267.728000000001</v>
      </c>
    </row>
    <row r="98" spans="1:16" ht="9" customHeight="1">
      <c r="P98" s="33"/>
    </row>
    <row r="99" spans="1:16" s="271" customFormat="1" ht="15" customHeight="1">
      <c r="A99" s="23"/>
      <c r="B99" s="23" t="s">
        <v>44</v>
      </c>
      <c r="C99" s="23"/>
      <c r="D99" s="23"/>
      <c r="E99" s="23"/>
      <c r="F99" s="23"/>
      <c r="G99" s="24">
        <f>SUM(G100:G102)</f>
        <v>13.759</v>
      </c>
      <c r="H99" s="24">
        <f t="shared" ref="H99" si="33">SUM(H100:H102)</f>
        <v>1893.3509999999999</v>
      </c>
      <c r="I99" s="24">
        <f t="shared" ref="I99" si="34">SUM(I100:I102)</f>
        <v>2199.3510000000001</v>
      </c>
      <c r="J99" s="24">
        <f t="shared" ref="J99" si="35">SUM(J100:J102)</f>
        <v>1686.1100000000001</v>
      </c>
      <c r="K99" s="24">
        <f t="shared" ref="K99" si="36">SUM(K100:K102)</f>
        <v>326.767</v>
      </c>
      <c r="L99" s="24">
        <f t="shared" ref="L99" si="37">SUM(L100:L102)</f>
        <v>1085.933</v>
      </c>
      <c r="M99" s="24">
        <f t="shared" ref="M99" si="38">SUM(M100:M102)</f>
        <v>135.75</v>
      </c>
      <c r="N99" s="24">
        <f t="shared" ref="N99" si="39">SUM(N100:N102)</f>
        <v>1.5230000000000001</v>
      </c>
      <c r="O99" s="24">
        <f t="shared" ref="O99" si="40">SUM(O100:O102)</f>
        <v>110.92</v>
      </c>
      <c r="P99" s="24">
        <f>SUM(G99:O99)</f>
        <v>7453.4639999999999</v>
      </c>
    </row>
    <row r="100" spans="1:16" ht="15" customHeight="1">
      <c r="F100" s="1" t="s">
        <v>45</v>
      </c>
      <c r="G100" s="33">
        <v>13.759</v>
      </c>
      <c r="H100" s="33">
        <v>1518.7059999999999</v>
      </c>
      <c r="I100" s="33">
        <v>1934.7629999999999</v>
      </c>
      <c r="J100" s="33">
        <v>1683.1880000000001</v>
      </c>
      <c r="K100" s="33">
        <v>274.834</v>
      </c>
      <c r="L100" s="33">
        <v>1002.742</v>
      </c>
      <c r="M100" s="33">
        <v>128.69399999999999</v>
      </c>
      <c r="N100" s="33">
        <v>1.4910000000000001</v>
      </c>
      <c r="O100" s="33">
        <v>102.994</v>
      </c>
      <c r="P100" s="33">
        <f t="shared" ref="P100:P104" si="41">SUM(G100:O100)</f>
        <v>6661.1710000000003</v>
      </c>
    </row>
    <row r="101" spans="1:16" ht="15" customHeight="1">
      <c r="F101" s="1" t="s">
        <v>46</v>
      </c>
      <c r="G101" s="244">
        <v>0</v>
      </c>
      <c r="H101" s="33">
        <v>285.45400000000001</v>
      </c>
      <c r="I101" s="33">
        <v>229.34</v>
      </c>
      <c r="J101" s="33">
        <v>2.0390000000000001</v>
      </c>
      <c r="K101" s="33">
        <v>45.466999999999999</v>
      </c>
      <c r="L101" s="33">
        <v>46.999000000000002</v>
      </c>
      <c r="M101" s="33">
        <v>5.4169999999999998</v>
      </c>
      <c r="N101" s="33">
        <v>3.2000000000000001E-2</v>
      </c>
      <c r="O101" s="33">
        <v>3.0870000000000002</v>
      </c>
      <c r="P101" s="33">
        <f t="shared" si="41"/>
        <v>617.83500000000004</v>
      </c>
    </row>
    <row r="102" spans="1:16" ht="15" customHeight="1">
      <c r="F102" s="1" t="s">
        <v>121</v>
      </c>
      <c r="G102" s="244">
        <v>0</v>
      </c>
      <c r="H102" s="33">
        <v>89.191000000000003</v>
      </c>
      <c r="I102" s="33">
        <v>35.247999999999998</v>
      </c>
      <c r="J102" s="33">
        <v>0.88300000000000001</v>
      </c>
      <c r="K102" s="33">
        <v>6.4660000000000002</v>
      </c>
      <c r="L102" s="33">
        <v>36.192</v>
      </c>
      <c r="M102" s="33">
        <v>1.639</v>
      </c>
      <c r="N102" s="33">
        <v>0</v>
      </c>
      <c r="O102" s="33">
        <v>4.8390000000000004</v>
      </c>
      <c r="P102" s="33">
        <f t="shared" si="41"/>
        <v>174.458</v>
      </c>
    </row>
    <row r="103" spans="1:16" ht="9" customHeight="1">
      <c r="P103" s="33"/>
    </row>
    <row r="104" spans="1:16" s="271" customFormat="1" ht="15" customHeight="1">
      <c r="A104" s="23"/>
      <c r="B104" s="23" t="s">
        <v>47</v>
      </c>
      <c r="C104" s="23"/>
      <c r="D104" s="23"/>
      <c r="E104" s="23"/>
      <c r="F104" s="23"/>
      <c r="G104" s="24">
        <v>1.4999999999999999E-2</v>
      </c>
      <c r="H104" s="24">
        <v>129.869</v>
      </c>
      <c r="I104" s="24">
        <v>234.86199999999999</v>
      </c>
      <c r="J104" s="24">
        <v>53.591999999999999</v>
      </c>
      <c r="K104" s="24">
        <v>111.351</v>
      </c>
      <c r="L104" s="24">
        <v>227.68700000000001</v>
      </c>
      <c r="M104" s="24">
        <v>18.521000000000001</v>
      </c>
      <c r="N104" s="24">
        <v>0.66400000000000003</v>
      </c>
      <c r="O104" s="26">
        <v>19.321999999999999</v>
      </c>
      <c r="P104" s="24">
        <f t="shared" si="41"/>
        <v>795.88299999999992</v>
      </c>
    </row>
    <row r="105" spans="1:16" ht="9" customHeight="1"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</row>
    <row r="106" spans="1:16" s="60" customFormat="1" ht="15" customHeight="1">
      <c r="A106" s="23"/>
      <c r="B106" s="25" t="s">
        <v>141</v>
      </c>
      <c r="C106" s="25"/>
      <c r="D106" s="25"/>
      <c r="E106" s="25"/>
      <c r="F106" s="23"/>
      <c r="G106" s="24">
        <v>63.908000000000001</v>
      </c>
      <c r="H106" s="24">
        <v>0.60699999999999998</v>
      </c>
      <c r="I106" s="24">
        <v>1806.364</v>
      </c>
      <c r="J106" s="24">
        <v>1E-3</v>
      </c>
      <c r="K106" s="24">
        <v>8.6999999999999994E-2</v>
      </c>
      <c r="L106" s="24">
        <v>11.148</v>
      </c>
      <c r="M106" s="24">
        <v>0</v>
      </c>
      <c r="N106" s="24">
        <v>1E-3</v>
      </c>
      <c r="O106" s="32">
        <v>-7.9000000000000001E-2</v>
      </c>
      <c r="P106" s="24">
        <f>SUM(G106:O106)</f>
        <v>1882.037</v>
      </c>
    </row>
    <row r="107" spans="1:16" s="60" customFormat="1" ht="14.1" customHeight="1">
      <c r="B107" s="52"/>
      <c r="C107" s="52"/>
      <c r="D107" s="52"/>
      <c r="E107" s="52"/>
      <c r="G107" s="212"/>
      <c r="H107" s="212"/>
      <c r="I107" s="212"/>
      <c r="J107" s="212"/>
      <c r="K107" s="212"/>
      <c r="L107" s="212"/>
      <c r="M107" s="212"/>
      <c r="N107" s="212"/>
      <c r="O107" s="212"/>
      <c r="P107" s="245"/>
    </row>
    <row r="108" spans="1:16" s="60" customFormat="1" ht="20.100000000000001" customHeight="1" thickBot="1">
      <c r="A108" s="233"/>
      <c r="B108" s="234" t="s">
        <v>142</v>
      </c>
      <c r="C108" s="233"/>
      <c r="D108" s="235"/>
      <c r="E108" s="235"/>
      <c r="F108" s="235"/>
      <c r="G108" s="236">
        <f t="shared" ref="G108:O108" si="42">SUM(G68+G85+G89+G99+G104+G106)</f>
        <v>17937.212999999996</v>
      </c>
      <c r="H108" s="236">
        <f t="shared" si="42"/>
        <v>30187.141999999996</v>
      </c>
      <c r="I108" s="236">
        <f t="shared" si="42"/>
        <v>68037.123999999996</v>
      </c>
      <c r="J108" s="236">
        <f t="shared" si="42"/>
        <v>9091.5389999999989</v>
      </c>
      <c r="K108" s="236">
        <f t="shared" si="42"/>
        <v>18379.722999999998</v>
      </c>
      <c r="L108" s="236">
        <f t="shared" si="42"/>
        <v>36817.513999999996</v>
      </c>
      <c r="M108" s="236">
        <f t="shared" si="42"/>
        <v>3757.0709999999999</v>
      </c>
      <c r="N108" s="236">
        <f t="shared" si="42"/>
        <v>352.12400000000002</v>
      </c>
      <c r="O108" s="236">
        <f t="shared" si="42"/>
        <v>10420.948</v>
      </c>
      <c r="P108" s="236">
        <f>SUM(G108:O108)</f>
        <v>194980.39799999999</v>
      </c>
    </row>
    <row r="109" spans="1:16" s="60" customFormat="1" ht="20.100000000000001" customHeight="1">
      <c r="A109" s="67"/>
      <c r="B109" s="52"/>
      <c r="C109" s="67"/>
      <c r="G109" s="237"/>
      <c r="H109" s="237"/>
      <c r="I109" s="237"/>
      <c r="J109" s="237"/>
      <c r="K109" s="246"/>
      <c r="L109" s="246"/>
      <c r="M109" s="246"/>
      <c r="N109" s="246"/>
      <c r="O109" s="247"/>
    </row>
    <row r="110" spans="1:16" ht="6.9" customHeight="1">
      <c r="A110" s="232"/>
      <c r="B110" s="239"/>
      <c r="C110" s="239"/>
      <c r="D110" s="239"/>
      <c r="E110" s="239"/>
      <c r="F110" s="232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</row>
    <row r="111" spans="1:16" ht="6.9" customHeight="1">
      <c r="B111" s="52"/>
      <c r="C111" s="52"/>
      <c r="D111" s="52"/>
      <c r="E111" s="52"/>
      <c r="F111" s="7"/>
      <c r="G111" s="219"/>
      <c r="H111" s="219"/>
      <c r="I111" s="219"/>
      <c r="J111" s="219"/>
      <c r="K111" s="219"/>
      <c r="L111" s="219"/>
      <c r="M111" s="219"/>
      <c r="N111" s="219"/>
      <c r="O111" s="219"/>
      <c r="P111" s="141"/>
    </row>
    <row r="112" spans="1:16" s="60" customFormat="1">
      <c r="A112" s="43"/>
      <c r="B112" s="1"/>
      <c r="C112" s="36" t="s">
        <v>114</v>
      </c>
      <c r="D112" s="36"/>
      <c r="E112" s="36"/>
      <c r="F112" s="1" t="s">
        <v>197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185"/>
    </row>
    <row r="113" spans="1:16" s="60" customFormat="1">
      <c r="A113" s="43"/>
      <c r="B113" s="1"/>
      <c r="C113" s="36"/>
      <c r="D113" s="36"/>
      <c r="E113" s="36"/>
      <c r="F113" s="1" t="s">
        <v>128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185"/>
    </row>
    <row r="114" spans="1:16" s="60" customFormat="1" ht="2.25" customHeight="1">
      <c r="A114" s="43"/>
      <c r="B114" s="1"/>
      <c r="C114" s="36"/>
      <c r="D114" s="36"/>
      <c r="E114" s="36"/>
      <c r="F114" s="1"/>
      <c r="G114" s="33"/>
      <c r="H114" s="33"/>
      <c r="I114" s="33"/>
      <c r="J114" s="33"/>
      <c r="K114" s="33"/>
      <c r="L114" s="33"/>
      <c r="M114" s="33"/>
      <c r="N114" s="33"/>
      <c r="O114" s="33"/>
      <c r="P114" s="185"/>
    </row>
    <row r="115" spans="1:16">
      <c r="B115" s="1"/>
      <c r="C115" s="227" t="s">
        <v>112</v>
      </c>
      <c r="D115" s="227"/>
      <c r="E115" s="227"/>
      <c r="F115" s="40" t="s">
        <v>236</v>
      </c>
      <c r="P115" s="45"/>
    </row>
    <row r="116" spans="1:16">
      <c r="B116" s="1"/>
      <c r="C116" s="227"/>
      <c r="D116" s="227"/>
      <c r="E116" s="227"/>
      <c r="F116" s="40" t="s">
        <v>129</v>
      </c>
      <c r="P116" s="45"/>
    </row>
    <row r="117" spans="1:16" ht="9" customHeight="1">
      <c r="B117" s="60"/>
      <c r="C117" s="113"/>
      <c r="D117" s="113"/>
      <c r="E117" s="113"/>
      <c r="F117" s="113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</row>
    <row r="118" spans="1:16" s="312" customFormat="1" ht="16.5" customHeight="1">
      <c r="A118" s="472"/>
      <c r="B118" s="472"/>
      <c r="C118" s="472"/>
      <c r="D118" s="472"/>
      <c r="E118" s="472"/>
      <c r="F118" s="472"/>
      <c r="G118" s="472"/>
      <c r="H118" s="472"/>
      <c r="I118" s="472"/>
      <c r="J118" s="472"/>
      <c r="K118" s="472"/>
      <c r="L118" s="472"/>
      <c r="M118" s="472"/>
      <c r="N118" s="472"/>
      <c r="O118" s="472"/>
      <c r="P118" s="472"/>
    </row>
    <row r="119" spans="1:16" ht="16.5" customHeight="1">
      <c r="O119" s="242"/>
      <c r="P119" s="291"/>
    </row>
    <row r="120" spans="1:16">
      <c r="O120" s="242"/>
      <c r="P120" s="291"/>
    </row>
    <row r="121" spans="1:16">
      <c r="F121" s="43"/>
    </row>
    <row r="123" spans="1:16">
      <c r="F123" s="292"/>
      <c r="P123" s="244"/>
    </row>
    <row r="124" spans="1:16">
      <c r="F124" s="292"/>
    </row>
    <row r="125" spans="1:16">
      <c r="F125" s="292"/>
    </row>
    <row r="126" spans="1:16">
      <c r="F126" s="292"/>
      <c r="P126" s="244"/>
    </row>
    <row r="134" spans="16:16">
      <c r="P134" s="33"/>
    </row>
    <row r="135" spans="16:16">
      <c r="P135" s="33"/>
    </row>
    <row r="136" spans="16:16">
      <c r="P136" s="33"/>
    </row>
    <row r="137" spans="16:16">
      <c r="P137" s="33"/>
    </row>
    <row r="138" spans="16:16">
      <c r="P138" s="33"/>
    </row>
    <row r="139" spans="16:16">
      <c r="P139" s="33"/>
    </row>
    <row r="140" spans="16:16">
      <c r="P140" s="33"/>
    </row>
    <row r="141" spans="16:16">
      <c r="P141" s="33"/>
    </row>
    <row r="142" spans="16:16">
      <c r="P142" s="33"/>
    </row>
    <row r="143" spans="16:16">
      <c r="P143" s="33"/>
    </row>
    <row r="144" spans="16:16">
      <c r="P144" s="33"/>
    </row>
    <row r="145" spans="16:16">
      <c r="P145" s="33"/>
    </row>
    <row r="146" spans="16:16">
      <c r="P146" s="33"/>
    </row>
    <row r="147" spans="16:16">
      <c r="P147" s="33"/>
    </row>
    <row r="148" spans="16:16">
      <c r="P148" s="33"/>
    </row>
    <row r="149" spans="16:16">
      <c r="P149" s="33"/>
    </row>
    <row r="150" spans="16:16">
      <c r="P150" s="33"/>
    </row>
    <row r="151" spans="16:16">
      <c r="P151" s="33"/>
    </row>
    <row r="152" spans="16:16">
      <c r="P152" s="33"/>
    </row>
    <row r="153" spans="16:16">
      <c r="P153" s="33"/>
    </row>
    <row r="154" spans="16:16">
      <c r="P154" s="33"/>
    </row>
    <row r="155" spans="16:16">
      <c r="P155" s="33"/>
    </row>
    <row r="156" spans="16:16">
      <c r="P156" s="33"/>
    </row>
    <row r="157" spans="16:16">
      <c r="P157" s="33"/>
    </row>
    <row r="158" spans="16:16">
      <c r="P158" s="33"/>
    </row>
    <row r="159" spans="16:16">
      <c r="P159" s="33"/>
    </row>
    <row r="160" spans="16:16">
      <c r="P160" s="33"/>
    </row>
    <row r="161" spans="16:16">
      <c r="P161" s="33"/>
    </row>
    <row r="162" spans="16:16">
      <c r="P162" s="33"/>
    </row>
    <row r="163" spans="16:16">
      <c r="P163" s="33"/>
    </row>
    <row r="164" spans="16:16">
      <c r="P164" s="33"/>
    </row>
    <row r="165" spans="16:16">
      <c r="P165" s="33"/>
    </row>
    <row r="166" spans="16:16">
      <c r="P166" s="33"/>
    </row>
    <row r="167" spans="16:16">
      <c r="P167" s="33"/>
    </row>
    <row r="168" spans="16:16">
      <c r="P168" s="33"/>
    </row>
    <row r="169" spans="16:16">
      <c r="P169" s="33"/>
    </row>
    <row r="170" spans="16:16">
      <c r="P170" s="33"/>
    </row>
    <row r="171" spans="16:16">
      <c r="P171" s="33"/>
    </row>
    <row r="172" spans="16:16">
      <c r="P172" s="33"/>
    </row>
    <row r="173" spans="16:16">
      <c r="P173" s="33"/>
    </row>
    <row r="174" spans="16:16">
      <c r="P174" s="33"/>
    </row>
    <row r="175" spans="16:16">
      <c r="P175" s="33"/>
    </row>
    <row r="176" spans="16:16">
      <c r="P176" s="33"/>
    </row>
    <row r="177" spans="16:16">
      <c r="P177" s="33"/>
    </row>
    <row r="178" spans="16:16">
      <c r="P178" s="33"/>
    </row>
    <row r="179" spans="16:16">
      <c r="P179" s="33"/>
    </row>
    <row r="180" spans="16:16">
      <c r="P180" s="33"/>
    </row>
    <row r="181" spans="16:16">
      <c r="P181" s="33"/>
    </row>
    <row r="182" spans="16:16">
      <c r="P182" s="33"/>
    </row>
    <row r="183" spans="16:16">
      <c r="P183" s="33"/>
    </row>
    <row r="184" spans="16:16">
      <c r="P184" s="33"/>
    </row>
    <row r="185" spans="16:16">
      <c r="P185" s="33"/>
    </row>
    <row r="186" spans="16:16">
      <c r="P186" s="33"/>
    </row>
    <row r="187" spans="16:16">
      <c r="P187" s="33"/>
    </row>
    <row r="188" spans="16:16">
      <c r="P188" s="33"/>
    </row>
    <row r="189" spans="16:16">
      <c r="P189" s="33"/>
    </row>
    <row r="190" spans="16:16">
      <c r="P190" s="33"/>
    </row>
    <row r="191" spans="16:16">
      <c r="P191" s="33"/>
    </row>
    <row r="192" spans="16:16">
      <c r="P192" s="33"/>
    </row>
    <row r="193" spans="16:16">
      <c r="P193" s="33"/>
    </row>
    <row r="194" spans="16:16">
      <c r="P194" s="33"/>
    </row>
    <row r="195" spans="16:16">
      <c r="P195" s="33"/>
    </row>
    <row r="196" spans="16:16">
      <c r="P196" s="33"/>
    </row>
    <row r="197" spans="16:16">
      <c r="P197" s="33"/>
    </row>
    <row r="198" spans="16:16">
      <c r="P198" s="33"/>
    </row>
    <row r="199" spans="16:16">
      <c r="P199" s="33"/>
    </row>
    <row r="200" spans="16:16">
      <c r="P200" s="33"/>
    </row>
    <row r="201" spans="16:16">
      <c r="P201" s="33"/>
    </row>
    <row r="202" spans="16:16">
      <c r="P202" s="33"/>
    </row>
    <row r="203" spans="16:16">
      <c r="P203" s="33"/>
    </row>
    <row r="204" spans="16:16">
      <c r="P204" s="33"/>
    </row>
    <row r="205" spans="16:16">
      <c r="P205" s="33"/>
    </row>
    <row r="206" spans="16:16">
      <c r="P206" s="33"/>
    </row>
    <row r="207" spans="16:16">
      <c r="P207" s="33"/>
    </row>
    <row r="208" spans="16:16">
      <c r="P208" s="33"/>
    </row>
    <row r="209" spans="16:16">
      <c r="P209" s="33"/>
    </row>
    <row r="210" spans="16:16">
      <c r="P210" s="33"/>
    </row>
    <row r="211" spans="16:16">
      <c r="P211" s="33"/>
    </row>
    <row r="212" spans="16:16">
      <c r="P212" s="33"/>
    </row>
    <row r="213" spans="16:16">
      <c r="P213" s="33"/>
    </row>
    <row r="214" spans="16:16">
      <c r="P214" s="33"/>
    </row>
    <row r="215" spans="16:16">
      <c r="P215" s="33"/>
    </row>
    <row r="216" spans="16:16">
      <c r="P216" s="33"/>
    </row>
    <row r="217" spans="16:16">
      <c r="P217" s="33"/>
    </row>
    <row r="218" spans="16:16">
      <c r="P218" s="33"/>
    </row>
    <row r="219" spans="16:16">
      <c r="P219" s="33"/>
    </row>
    <row r="220" spans="16:16">
      <c r="P220" s="33"/>
    </row>
    <row r="221" spans="16:16">
      <c r="P221" s="33"/>
    </row>
    <row r="222" spans="16:16">
      <c r="P222" s="33"/>
    </row>
    <row r="223" spans="16:16">
      <c r="P223" s="33"/>
    </row>
    <row r="224" spans="16:16">
      <c r="P224" s="33"/>
    </row>
    <row r="225" spans="16:16">
      <c r="P225" s="33"/>
    </row>
    <row r="226" spans="16:16">
      <c r="P226" s="33"/>
    </row>
    <row r="227" spans="16:16">
      <c r="P227" s="33"/>
    </row>
    <row r="228" spans="16:16">
      <c r="P228" s="33"/>
    </row>
    <row r="229" spans="16:16">
      <c r="P229" s="33"/>
    </row>
    <row r="230" spans="16:16">
      <c r="P230" s="33"/>
    </row>
    <row r="231" spans="16:16">
      <c r="P231" s="33"/>
    </row>
    <row r="232" spans="16:16">
      <c r="P232" s="33"/>
    </row>
    <row r="233" spans="16:16">
      <c r="P233" s="33"/>
    </row>
    <row r="234" spans="16:16">
      <c r="P234" s="33"/>
    </row>
    <row r="235" spans="16:16">
      <c r="P235" s="33"/>
    </row>
    <row r="236" spans="16:16">
      <c r="P236" s="33"/>
    </row>
    <row r="237" spans="16:16">
      <c r="P237" s="33"/>
    </row>
    <row r="238" spans="16:16">
      <c r="P238" s="33"/>
    </row>
    <row r="239" spans="16:16">
      <c r="P239" s="33"/>
    </row>
    <row r="240" spans="16:16">
      <c r="P240" s="33"/>
    </row>
    <row r="241" spans="16:16">
      <c r="P241" s="33"/>
    </row>
    <row r="242" spans="16:16">
      <c r="P242" s="33"/>
    </row>
    <row r="243" spans="16:16">
      <c r="P243" s="33"/>
    </row>
    <row r="244" spans="16:16">
      <c r="P244" s="33"/>
    </row>
    <row r="245" spans="16:16">
      <c r="P245" s="33"/>
    </row>
    <row r="246" spans="16:16">
      <c r="P246" s="33"/>
    </row>
    <row r="247" spans="16:16">
      <c r="P247" s="33"/>
    </row>
    <row r="248" spans="16:16">
      <c r="P248" s="33"/>
    </row>
    <row r="249" spans="16:16">
      <c r="P249" s="33"/>
    </row>
    <row r="250" spans="16:16">
      <c r="P250" s="33"/>
    </row>
    <row r="251" spans="16:16">
      <c r="P251" s="33"/>
    </row>
    <row r="252" spans="16:16">
      <c r="P252" s="33"/>
    </row>
    <row r="253" spans="16:16">
      <c r="P253" s="33"/>
    </row>
    <row r="254" spans="16:16">
      <c r="P254" s="33"/>
    </row>
    <row r="255" spans="16:16">
      <c r="P255" s="33"/>
    </row>
    <row r="256" spans="16:16">
      <c r="P256" s="33"/>
    </row>
    <row r="257" spans="16:16">
      <c r="P257" s="33"/>
    </row>
  </sheetData>
  <sortState ref="A11:P22">
    <sortCondition descending="1" ref="P11:P22"/>
  </sortState>
  <mergeCells count="14">
    <mergeCell ref="A118:P118"/>
    <mergeCell ref="A8:P8"/>
    <mergeCell ref="F2:K2"/>
    <mergeCell ref="M2:M3"/>
    <mergeCell ref="F3:J3"/>
    <mergeCell ref="O3:P4"/>
    <mergeCell ref="A2:E3"/>
    <mergeCell ref="A66:P66"/>
    <mergeCell ref="A58:P58"/>
    <mergeCell ref="F61:K61"/>
    <mergeCell ref="M61:M62"/>
    <mergeCell ref="F62:J62"/>
    <mergeCell ref="O62:P63"/>
    <mergeCell ref="A61:E62"/>
  </mergeCells>
  <printOptions horizontalCentered="1"/>
  <pageMargins left="0.19685039370078741" right="0" top="0.47244094488188981" bottom="0.19685039370078741" header="0.31496062992125984" footer="0.31496062992125984"/>
  <pageSetup paperSize="9" scale="54" fitToHeight="0" orientation="landscape" r:id="rId1"/>
  <rowBreaks count="1" manualBreakCount="1">
    <brk id="59" max="1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23"/>
  <sheetViews>
    <sheetView showGridLines="0" view="pageBreakPreview" zoomScale="70" zoomScaleNormal="90" zoomScaleSheetLayoutView="70" workbookViewId="0">
      <selection activeCell="A2" sqref="A2:E3"/>
    </sheetView>
  </sheetViews>
  <sheetFormatPr defaultColWidth="9.109375" defaultRowHeight="15.6"/>
  <cols>
    <col min="1" max="1" width="1.33203125" style="34" customWidth="1"/>
    <col min="2" max="2" width="2.44140625" style="248" customWidth="1"/>
    <col min="3" max="3" width="5.6640625" style="248" customWidth="1"/>
    <col min="4" max="4" width="7.6640625" style="248" customWidth="1"/>
    <col min="5" max="5" width="5" style="248" customWidth="1"/>
    <col min="6" max="6" width="28.88671875" style="34" customWidth="1"/>
    <col min="7" max="7" width="22" style="249" bestFit="1" customWidth="1"/>
    <col min="8" max="8" width="20.109375" style="249" customWidth="1"/>
    <col min="9" max="9" width="15.6640625" style="249" customWidth="1"/>
    <col min="10" max="10" width="17.33203125" style="249" customWidth="1"/>
    <col min="11" max="11" width="22.88671875" style="249" customWidth="1"/>
    <col min="12" max="12" width="20.5546875" style="249" customWidth="1"/>
    <col min="13" max="13" width="23.44140625" style="249" customWidth="1"/>
    <col min="14" max="14" width="16.6640625" style="249" customWidth="1"/>
    <col min="15" max="15" width="21.109375" style="249" customWidth="1"/>
    <col min="16" max="16" width="15.6640625" style="250" customWidth="1"/>
    <col min="17" max="16384" width="9.109375" style="263"/>
  </cols>
  <sheetData>
    <row r="2" spans="1:16" s="314" customFormat="1" ht="15" customHeight="1">
      <c r="A2" s="453" t="s">
        <v>243</v>
      </c>
      <c r="B2" s="453"/>
      <c r="C2" s="453"/>
      <c r="D2" s="453"/>
      <c r="E2" s="453"/>
      <c r="F2" s="474" t="s">
        <v>113</v>
      </c>
      <c r="G2" s="474"/>
      <c r="H2" s="474"/>
      <c r="I2" s="474"/>
      <c r="J2" s="474"/>
      <c r="K2" s="474"/>
      <c r="L2" s="60"/>
      <c r="M2" s="475"/>
      <c r="N2" s="60"/>
      <c r="O2" s="60"/>
      <c r="P2" s="212"/>
    </row>
    <row r="3" spans="1:16" s="315" customFormat="1" ht="15" customHeight="1">
      <c r="A3" s="453"/>
      <c r="B3" s="453"/>
      <c r="C3" s="453"/>
      <c r="D3" s="453"/>
      <c r="E3" s="453"/>
      <c r="F3" s="476" t="s">
        <v>207</v>
      </c>
      <c r="G3" s="476"/>
      <c r="H3" s="476"/>
      <c r="I3" s="476"/>
      <c r="J3" s="476"/>
      <c r="K3" s="213"/>
      <c r="L3" s="214"/>
      <c r="M3" s="475"/>
      <c r="N3" s="213"/>
      <c r="O3" s="461"/>
      <c r="P3" s="461"/>
    </row>
    <row r="4" spans="1:16" ht="12.75" customHeight="1" thickBot="1">
      <c r="A4" s="215"/>
      <c r="B4" s="216"/>
      <c r="C4" s="216"/>
      <c r="D4" s="216"/>
      <c r="E4" s="216"/>
      <c r="F4" s="217"/>
      <c r="G4" s="218"/>
      <c r="H4" s="218"/>
      <c r="I4" s="218"/>
      <c r="J4" s="218"/>
      <c r="K4" s="218"/>
      <c r="L4" s="218"/>
      <c r="M4" s="218"/>
      <c r="N4" s="218"/>
      <c r="O4" s="477"/>
      <c r="P4" s="477"/>
    </row>
    <row r="5" spans="1:16" s="251" customFormat="1" ht="87" customHeight="1">
      <c r="B5" s="252"/>
      <c r="C5" s="252"/>
      <c r="D5" s="252"/>
      <c r="E5" s="252"/>
      <c r="G5" s="253" t="s">
        <v>58</v>
      </c>
      <c r="H5" s="253" t="s">
        <v>14</v>
      </c>
      <c r="I5" s="253" t="s">
        <v>15</v>
      </c>
      <c r="J5" s="253" t="s">
        <v>16</v>
      </c>
      <c r="K5" s="253" t="s">
        <v>19</v>
      </c>
      <c r="L5" s="253" t="s">
        <v>20</v>
      </c>
      <c r="M5" s="253" t="s">
        <v>22</v>
      </c>
      <c r="N5" s="253" t="s">
        <v>23</v>
      </c>
      <c r="O5" s="253" t="s">
        <v>107</v>
      </c>
      <c r="P5" s="254" t="s">
        <v>72</v>
      </c>
    </row>
    <row r="6" spans="1:16" s="251" customFormat="1" ht="68.25" customHeight="1">
      <c r="B6" s="252"/>
      <c r="C6" s="252"/>
      <c r="D6" s="252"/>
      <c r="E6" s="252"/>
      <c r="F6" s="255"/>
      <c r="G6" s="256" t="s">
        <v>59</v>
      </c>
      <c r="H6" s="256" t="s">
        <v>3</v>
      </c>
      <c r="I6" s="256" t="s">
        <v>4</v>
      </c>
      <c r="J6" s="256" t="s">
        <v>0</v>
      </c>
      <c r="K6" s="257" t="s">
        <v>8</v>
      </c>
      <c r="L6" s="256" t="s">
        <v>9</v>
      </c>
      <c r="M6" s="256" t="s">
        <v>11</v>
      </c>
      <c r="N6" s="256" t="s">
        <v>12</v>
      </c>
      <c r="O6" s="256" t="s">
        <v>86</v>
      </c>
      <c r="P6" s="257" t="s">
        <v>85</v>
      </c>
    </row>
    <row r="7" spans="1:16" s="293" customFormat="1" ht="24.75" customHeight="1">
      <c r="A7" s="473" t="s">
        <v>240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</row>
    <row r="8" spans="1:16" s="258" customFormat="1" ht="9" customHeight="1">
      <c r="B8" s="259"/>
      <c r="C8" s="259"/>
      <c r="D8" s="259"/>
      <c r="E8" s="259"/>
      <c r="G8" s="260"/>
      <c r="H8" s="260"/>
      <c r="I8" s="260"/>
      <c r="J8" s="260"/>
      <c r="K8" s="260"/>
      <c r="L8" s="260"/>
      <c r="M8" s="260"/>
      <c r="N8" s="260"/>
      <c r="O8" s="261"/>
      <c r="P8" s="262"/>
    </row>
    <row r="9" spans="1:16" s="316" customFormat="1" ht="15" customHeight="1">
      <c r="A9" s="29"/>
      <c r="B9" s="29" t="s">
        <v>24</v>
      </c>
      <c r="C9" s="29"/>
      <c r="D9" s="29"/>
      <c r="E9" s="29"/>
      <c r="F9" s="29"/>
      <c r="G9" s="297">
        <f>+SUM(G10:G22)</f>
        <v>3693.0660000000003</v>
      </c>
      <c r="H9" s="297">
        <f t="shared" ref="H9:O9" si="0">+SUM(H10:H22)</f>
        <v>42564.923999999999</v>
      </c>
      <c r="I9" s="297">
        <f t="shared" si="0"/>
        <v>38109.253000000004</v>
      </c>
      <c r="J9" s="297">
        <f t="shared" si="0"/>
        <v>7540.5</v>
      </c>
      <c r="K9" s="297">
        <f t="shared" si="0"/>
        <v>13981.619999999997</v>
      </c>
      <c r="L9" s="297">
        <f t="shared" si="0"/>
        <v>23321.392000000003</v>
      </c>
      <c r="M9" s="297">
        <f t="shared" si="0"/>
        <v>3220.3679999999999</v>
      </c>
      <c r="N9" s="297">
        <f t="shared" si="0"/>
        <v>487.95899999999995</v>
      </c>
      <c r="O9" s="297">
        <f t="shared" si="0"/>
        <v>16126.963999999998</v>
      </c>
      <c r="P9" s="297">
        <f>+SUM(G9:O9)</f>
        <v>149046.046</v>
      </c>
    </row>
    <row r="10" spans="1:16" ht="15" customHeight="1">
      <c r="F10" s="1" t="s">
        <v>28</v>
      </c>
      <c r="G10" s="33">
        <v>526.73800000000006</v>
      </c>
      <c r="H10" s="33">
        <v>13892.047</v>
      </c>
      <c r="I10" s="33">
        <v>17637.597000000002</v>
      </c>
      <c r="J10" s="33">
        <v>378.06799999999998</v>
      </c>
      <c r="K10" s="33">
        <v>7740.5110000000004</v>
      </c>
      <c r="L10" s="33">
        <v>7321.0950000000003</v>
      </c>
      <c r="M10" s="33">
        <v>1201.8499999999999</v>
      </c>
      <c r="N10" s="33">
        <v>23.887</v>
      </c>
      <c r="O10" s="33">
        <v>5751.4599999999991</v>
      </c>
      <c r="P10" s="33">
        <f>SUM(G10:O10)</f>
        <v>54473.253000000004</v>
      </c>
    </row>
    <row r="11" spans="1:16" ht="15" customHeight="1">
      <c r="F11" s="1" t="s">
        <v>30</v>
      </c>
      <c r="G11" s="33">
        <v>1677.421</v>
      </c>
      <c r="H11" s="33">
        <v>4387.0919999999996</v>
      </c>
      <c r="I11" s="33">
        <v>1679.8130000000001</v>
      </c>
      <c r="J11" s="33">
        <v>1797.0820000000001</v>
      </c>
      <c r="K11" s="33">
        <v>894.46400000000006</v>
      </c>
      <c r="L11" s="33">
        <v>2229.5909999999999</v>
      </c>
      <c r="M11" s="33">
        <v>277.64400000000001</v>
      </c>
      <c r="N11" s="33">
        <v>78.099999999999994</v>
      </c>
      <c r="O11" s="33">
        <v>2407.0910000000003</v>
      </c>
      <c r="P11" s="33">
        <f t="shared" ref="P11:P21" si="1">SUM(G11:O11)</f>
        <v>15428.298000000001</v>
      </c>
    </row>
    <row r="12" spans="1:16" ht="15" customHeight="1">
      <c r="F12" s="1" t="s">
        <v>26</v>
      </c>
      <c r="G12" s="33">
        <v>0.21099999999999999</v>
      </c>
      <c r="H12" s="33">
        <v>1734.2280000000001</v>
      </c>
      <c r="I12" s="33">
        <v>3829.0430000000001</v>
      </c>
      <c r="J12" s="33">
        <v>476.916</v>
      </c>
      <c r="K12" s="33">
        <v>240.6</v>
      </c>
      <c r="L12" s="33">
        <v>765.97400000000005</v>
      </c>
      <c r="M12" s="33">
        <v>183.55500000000001</v>
      </c>
      <c r="N12" s="33">
        <v>45.552999999999997</v>
      </c>
      <c r="O12" s="33">
        <v>511.51500000000033</v>
      </c>
      <c r="P12" s="33">
        <f t="shared" si="1"/>
        <v>7787.5950000000012</v>
      </c>
    </row>
    <row r="13" spans="1:16" ht="15" customHeight="1">
      <c r="F13" s="1" t="s">
        <v>89</v>
      </c>
      <c r="G13" s="33">
        <v>67.213999999999999</v>
      </c>
      <c r="H13" s="33">
        <v>5766.13</v>
      </c>
      <c r="I13" s="33">
        <v>1142.183</v>
      </c>
      <c r="J13" s="33">
        <v>92.081000000000003</v>
      </c>
      <c r="K13" s="33">
        <v>2251.2860000000001</v>
      </c>
      <c r="L13" s="33">
        <v>2363.0279999999998</v>
      </c>
      <c r="M13" s="33">
        <v>686.83799999999997</v>
      </c>
      <c r="N13" s="33">
        <v>11.895</v>
      </c>
      <c r="O13" s="33">
        <v>993.121000000001</v>
      </c>
      <c r="P13" s="33">
        <f t="shared" si="1"/>
        <v>13373.776000000002</v>
      </c>
    </row>
    <row r="14" spans="1:16" ht="15" customHeight="1">
      <c r="F14" s="1" t="s">
        <v>29</v>
      </c>
      <c r="G14" s="33">
        <v>36.494</v>
      </c>
      <c r="H14" s="33">
        <v>3857.4450000000002</v>
      </c>
      <c r="I14" s="33">
        <v>3286.4050000000002</v>
      </c>
      <c r="J14" s="33">
        <v>747.98599999999999</v>
      </c>
      <c r="K14" s="33">
        <v>158.892</v>
      </c>
      <c r="L14" s="33">
        <v>772.92399999999998</v>
      </c>
      <c r="M14" s="33">
        <v>110.462</v>
      </c>
      <c r="N14" s="33">
        <v>31.163</v>
      </c>
      <c r="O14" s="33">
        <v>492.66699999999997</v>
      </c>
      <c r="P14" s="33">
        <f t="shared" si="1"/>
        <v>9494.4380000000001</v>
      </c>
    </row>
    <row r="15" spans="1:16" ht="15" customHeight="1">
      <c r="F15" s="1" t="s">
        <v>34</v>
      </c>
      <c r="G15" s="33">
        <v>0</v>
      </c>
      <c r="H15" s="33">
        <v>212.446</v>
      </c>
      <c r="I15" s="33">
        <v>466.94600000000003</v>
      </c>
      <c r="J15" s="33">
        <v>11.794</v>
      </c>
      <c r="K15" s="33">
        <v>629.97799999999995</v>
      </c>
      <c r="L15" s="33">
        <v>1609.8230000000001</v>
      </c>
      <c r="M15" s="33">
        <v>82.052000000000007</v>
      </c>
      <c r="N15" s="33">
        <v>32.238999999999997</v>
      </c>
      <c r="O15" s="33">
        <v>340.90100000000001</v>
      </c>
      <c r="P15" s="33">
        <f t="shared" si="1"/>
        <v>3386.1790000000001</v>
      </c>
    </row>
    <row r="16" spans="1:16" ht="15" customHeight="1">
      <c r="F16" s="1" t="s">
        <v>31</v>
      </c>
      <c r="G16" s="33">
        <v>75.596999999999994</v>
      </c>
      <c r="H16" s="33">
        <v>1509.155</v>
      </c>
      <c r="I16" s="33">
        <v>617.822</v>
      </c>
      <c r="J16" s="33">
        <v>2563.3200000000002</v>
      </c>
      <c r="K16" s="33">
        <v>298.84800000000001</v>
      </c>
      <c r="L16" s="33">
        <v>1749.1</v>
      </c>
      <c r="M16" s="33">
        <v>84.963999999999999</v>
      </c>
      <c r="N16" s="33">
        <v>39.194000000000003</v>
      </c>
      <c r="O16" s="33">
        <v>3268.420000000001</v>
      </c>
      <c r="P16" s="33">
        <f t="shared" si="1"/>
        <v>10206.420000000002</v>
      </c>
    </row>
    <row r="17" spans="1:16" ht="15" customHeight="1">
      <c r="F17" s="1" t="s">
        <v>32</v>
      </c>
      <c r="G17" s="33">
        <v>1.907</v>
      </c>
      <c r="H17" s="33">
        <v>1900.3710000000001</v>
      </c>
      <c r="I17" s="33">
        <v>291.86599999999999</v>
      </c>
      <c r="J17" s="33">
        <v>1055.7070000000001</v>
      </c>
      <c r="K17" s="33">
        <v>80.212999999999994</v>
      </c>
      <c r="L17" s="33">
        <v>2758.0169999999998</v>
      </c>
      <c r="M17" s="33">
        <v>72.462999999999994</v>
      </c>
      <c r="N17" s="33">
        <v>24.443999999999999</v>
      </c>
      <c r="O17" s="33">
        <v>569.24499999999989</v>
      </c>
      <c r="P17" s="33">
        <f t="shared" si="1"/>
        <v>6754.2330000000002</v>
      </c>
    </row>
    <row r="18" spans="1:16" ht="15" customHeight="1">
      <c r="F18" s="1" t="s">
        <v>25</v>
      </c>
      <c r="G18" s="33">
        <v>0</v>
      </c>
      <c r="H18" s="33">
        <v>106.18</v>
      </c>
      <c r="I18" s="33">
        <v>218.38499999999999</v>
      </c>
      <c r="J18" s="33">
        <v>2.9220000000000002</v>
      </c>
      <c r="K18" s="33">
        <v>32.177</v>
      </c>
      <c r="L18" s="33">
        <v>38.984999999999999</v>
      </c>
      <c r="M18" s="33">
        <v>4.0369999999999999</v>
      </c>
      <c r="N18" s="33">
        <v>7.09</v>
      </c>
      <c r="O18" s="33">
        <v>24.548999999999978</v>
      </c>
      <c r="P18" s="33">
        <f t="shared" si="1"/>
        <v>434.32499999999999</v>
      </c>
    </row>
    <row r="19" spans="1:16" ht="15" customHeight="1">
      <c r="F19" s="1" t="s">
        <v>27</v>
      </c>
      <c r="G19" s="33">
        <v>0.50700000000000001</v>
      </c>
      <c r="H19" s="33">
        <v>619.31100000000004</v>
      </c>
      <c r="I19" s="33">
        <v>1563.133</v>
      </c>
      <c r="J19" s="33">
        <v>17.704000000000001</v>
      </c>
      <c r="K19" s="33">
        <v>308.714</v>
      </c>
      <c r="L19" s="33">
        <v>257.49</v>
      </c>
      <c r="M19" s="33">
        <v>60.734000000000002</v>
      </c>
      <c r="N19" s="33">
        <v>14.558</v>
      </c>
      <c r="O19" s="33">
        <v>145.94699999999966</v>
      </c>
      <c r="P19" s="33">
        <f t="shared" si="1"/>
        <v>2988.098</v>
      </c>
    </row>
    <row r="20" spans="1:16" ht="15" customHeight="1">
      <c r="F20" s="1" t="s">
        <v>64</v>
      </c>
      <c r="G20" s="33">
        <v>660.70299999999997</v>
      </c>
      <c r="H20" s="33">
        <v>2090.2849999999999</v>
      </c>
      <c r="I20" s="33">
        <v>1929.4259999999999</v>
      </c>
      <c r="J20" s="33">
        <v>14.423</v>
      </c>
      <c r="K20" s="33">
        <v>512.66800000000001</v>
      </c>
      <c r="L20" s="33">
        <v>1378.704</v>
      </c>
      <c r="M20" s="33">
        <v>49.097999999999999</v>
      </c>
      <c r="N20" s="33">
        <v>10.348000000000001</v>
      </c>
      <c r="O20" s="33">
        <v>603.59799999999996</v>
      </c>
      <c r="P20" s="33">
        <f t="shared" si="1"/>
        <v>7249.2529999999988</v>
      </c>
    </row>
    <row r="21" spans="1:16" ht="15" customHeight="1">
      <c r="F21" s="1" t="s">
        <v>36</v>
      </c>
      <c r="G21" s="33">
        <v>0</v>
      </c>
      <c r="H21" s="33">
        <v>27.593</v>
      </c>
      <c r="I21" s="33">
        <v>69.037000000000006</v>
      </c>
      <c r="J21" s="33">
        <v>13.260999999999999</v>
      </c>
      <c r="K21" s="33">
        <v>32.067</v>
      </c>
      <c r="L21" s="33">
        <v>31.370999999999999</v>
      </c>
      <c r="M21" s="33">
        <v>13.282</v>
      </c>
      <c r="N21" s="33">
        <v>3.1019999999999999</v>
      </c>
      <c r="O21" s="33">
        <v>16.402000000000001</v>
      </c>
      <c r="P21" s="33">
        <f t="shared" si="1"/>
        <v>206.11500000000001</v>
      </c>
    </row>
    <row r="22" spans="1:16" ht="15" customHeight="1">
      <c r="F22" s="1" t="s">
        <v>117</v>
      </c>
      <c r="G22" s="33">
        <v>646.274</v>
      </c>
      <c r="H22" s="33">
        <v>6462.6409999999996</v>
      </c>
      <c r="I22" s="33">
        <v>5377.5969999999998</v>
      </c>
      <c r="J22" s="33">
        <v>369.23599999999999</v>
      </c>
      <c r="K22" s="33">
        <v>801.202</v>
      </c>
      <c r="L22" s="33">
        <v>2045.29</v>
      </c>
      <c r="M22" s="33">
        <v>393.38900000000001</v>
      </c>
      <c r="N22" s="33">
        <v>166.386</v>
      </c>
      <c r="O22" s="33">
        <v>1002.048</v>
      </c>
      <c r="P22" s="33">
        <v>17263.522000000001</v>
      </c>
    </row>
    <row r="23" spans="1:16" ht="14.1" customHeight="1">
      <c r="A23" s="263"/>
      <c r="B23" s="259"/>
      <c r="C23" s="259"/>
      <c r="D23" s="259"/>
      <c r="E23" s="259"/>
      <c r="F23" s="263"/>
      <c r="G23" s="219"/>
      <c r="H23" s="219"/>
      <c r="I23" s="219"/>
      <c r="J23" s="219"/>
      <c r="K23" s="219"/>
      <c r="L23" s="219"/>
      <c r="M23" s="219"/>
      <c r="N23" s="219"/>
      <c r="O23" s="219"/>
      <c r="P23" s="219"/>
    </row>
    <row r="24" spans="1:16" s="317" customFormat="1" ht="14.1" customHeight="1">
      <c r="A24" s="264"/>
      <c r="B24" s="265" t="s">
        <v>130</v>
      </c>
      <c r="C24" s="266"/>
      <c r="D24" s="266"/>
      <c r="E24" s="266"/>
      <c r="F24" s="264"/>
      <c r="G24" s="230">
        <v>1210.2239999999999</v>
      </c>
      <c r="H24" s="230">
        <v>21901.119999999999</v>
      </c>
      <c r="I24" s="230">
        <v>28118.53</v>
      </c>
      <c r="J24" s="230">
        <v>1677.4780000000001</v>
      </c>
      <c r="K24" s="230">
        <v>8614.6669999999995</v>
      </c>
      <c r="L24" s="230">
        <v>10277.412</v>
      </c>
      <c r="M24" s="230">
        <v>1605.2950000000001</v>
      </c>
      <c r="N24" s="230">
        <v>144.36799999999999</v>
      </c>
      <c r="O24" s="230">
        <v>7226.348</v>
      </c>
      <c r="P24" s="230">
        <f>+SUM(G24:O24)</f>
        <v>80775.441999999995</v>
      </c>
    </row>
    <row r="25" spans="1:16" ht="9" customHeight="1">
      <c r="G25" s="267"/>
      <c r="H25" s="33"/>
      <c r="I25" s="33"/>
      <c r="J25" s="33"/>
      <c r="K25" s="33"/>
      <c r="L25" s="33"/>
      <c r="M25" s="33"/>
      <c r="N25" s="33"/>
      <c r="O25" s="33"/>
      <c r="P25" s="219"/>
    </row>
    <row r="26" spans="1:16" s="316" customFormat="1" ht="15" customHeight="1">
      <c r="A26" s="27"/>
      <c r="B26" s="27" t="s">
        <v>131</v>
      </c>
      <c r="C26" s="27"/>
      <c r="D26" s="27"/>
      <c r="E26" s="29"/>
      <c r="F26" s="29"/>
      <c r="G26" s="297">
        <f>+SUM(G27:G28)</f>
        <v>1299.5160000000001</v>
      </c>
      <c r="H26" s="297">
        <f t="shared" ref="H26:O26" si="2">+SUM(H27:H28)</f>
        <v>8987.9740000000002</v>
      </c>
      <c r="I26" s="297">
        <f t="shared" si="2"/>
        <v>15031.883</v>
      </c>
      <c r="J26" s="297">
        <f t="shared" si="2"/>
        <v>209.863</v>
      </c>
      <c r="K26" s="297">
        <f t="shared" si="2"/>
        <v>5234.1589999999997</v>
      </c>
      <c r="L26" s="297">
        <f t="shared" si="2"/>
        <v>20127.671999999999</v>
      </c>
      <c r="M26" s="297">
        <f t="shared" si="2"/>
        <v>587.67499999999995</v>
      </c>
      <c r="N26" s="297">
        <f t="shared" si="2"/>
        <v>193.45400000000001</v>
      </c>
      <c r="O26" s="297">
        <f t="shared" si="2"/>
        <v>8659.8360000000011</v>
      </c>
      <c r="P26" s="297">
        <f>+SUM(G26:O26)</f>
        <v>60332.031999999999</v>
      </c>
    </row>
    <row r="27" spans="1:16" ht="15" customHeight="1">
      <c r="F27" s="34" t="s">
        <v>62</v>
      </c>
      <c r="G27" s="33">
        <v>1299.5160000000001</v>
      </c>
      <c r="H27" s="33">
        <v>8809.6859999999997</v>
      </c>
      <c r="I27" s="33">
        <v>14854.049000000001</v>
      </c>
      <c r="J27" s="33">
        <v>152.24199999999999</v>
      </c>
      <c r="K27" s="33">
        <v>5006.2359999999999</v>
      </c>
      <c r="L27" s="33">
        <v>19555.637999999999</v>
      </c>
      <c r="M27" s="33">
        <v>558.58000000000004</v>
      </c>
      <c r="N27" s="33">
        <v>171.29</v>
      </c>
      <c r="O27" s="33">
        <v>8177.6040000000003</v>
      </c>
      <c r="P27" s="33">
        <f t="shared" ref="P27" si="3">SUM(G27:O27)</f>
        <v>58584.841</v>
      </c>
    </row>
    <row r="28" spans="1:16" ht="15" customHeight="1">
      <c r="F28" s="34" t="s">
        <v>132</v>
      </c>
      <c r="G28" s="33">
        <v>0</v>
      </c>
      <c r="H28" s="33">
        <v>178.28800000000047</v>
      </c>
      <c r="I28" s="33">
        <v>177.83399999999892</v>
      </c>
      <c r="J28" s="33">
        <v>57.621000000000009</v>
      </c>
      <c r="K28" s="33">
        <v>227.92299999999977</v>
      </c>
      <c r="L28" s="33">
        <v>572.03399999999965</v>
      </c>
      <c r="M28" s="33">
        <v>29.094999999999914</v>
      </c>
      <c r="N28" s="33">
        <v>22.164000000000016</v>
      </c>
      <c r="O28" s="33">
        <v>482.23200000000003</v>
      </c>
      <c r="P28" s="33">
        <v>1747.191</v>
      </c>
    </row>
    <row r="29" spans="1:16" ht="9" customHeight="1">
      <c r="G29" s="267"/>
      <c r="H29" s="33"/>
      <c r="I29" s="33"/>
      <c r="J29" s="33"/>
      <c r="K29" s="33"/>
      <c r="L29" s="33"/>
      <c r="M29" s="33"/>
      <c r="N29" s="33"/>
      <c r="O29" s="33"/>
      <c r="P29" s="33"/>
    </row>
    <row r="30" spans="1:16" s="316" customFormat="1" ht="15" customHeight="1">
      <c r="A30" s="27"/>
      <c r="B30" s="27" t="s">
        <v>37</v>
      </c>
      <c r="C30" s="27"/>
      <c r="D30" s="27"/>
      <c r="E30" s="29"/>
      <c r="F30" s="29"/>
      <c r="G30" s="297">
        <f t="shared" ref="G30:O30" si="4">SUM(G31:G36)</f>
        <v>33.491999999999997</v>
      </c>
      <c r="H30" s="297">
        <f t="shared" si="4"/>
        <v>12376.964</v>
      </c>
      <c r="I30" s="297">
        <f t="shared" si="4"/>
        <v>3215.848</v>
      </c>
      <c r="J30" s="297">
        <f t="shared" si="4"/>
        <v>238.41900000000001</v>
      </c>
      <c r="K30" s="297">
        <f t="shared" si="4"/>
        <v>5872.0470000000005</v>
      </c>
      <c r="L30" s="297">
        <f t="shared" si="4"/>
        <v>10536.333000000001</v>
      </c>
      <c r="M30" s="297">
        <f t="shared" si="4"/>
        <v>770.5630000000001</v>
      </c>
      <c r="N30" s="297">
        <f t="shared" si="4"/>
        <v>253.51800000000003</v>
      </c>
      <c r="O30" s="297">
        <f t="shared" si="4"/>
        <v>6801.3749999999982</v>
      </c>
      <c r="P30" s="297">
        <f t="shared" ref="P30" si="5">SUM(G30:O30)</f>
        <v>40098.559000000008</v>
      </c>
    </row>
    <row r="31" spans="1:16" ht="15" customHeight="1">
      <c r="F31" s="34" t="s">
        <v>63</v>
      </c>
      <c r="G31" s="33">
        <v>8.3000000000000004E-2</v>
      </c>
      <c r="H31" s="33">
        <v>5221.3909999999996</v>
      </c>
      <c r="I31" s="33">
        <v>1625.1980000000001</v>
      </c>
      <c r="J31" s="33">
        <v>42.414999999999999</v>
      </c>
      <c r="K31" s="33">
        <v>1281.299</v>
      </c>
      <c r="L31" s="33">
        <v>3467.4929999999999</v>
      </c>
      <c r="M31" s="33">
        <v>511.834</v>
      </c>
      <c r="N31" s="33">
        <v>62.697000000000003</v>
      </c>
      <c r="O31" s="33">
        <v>2539.6619999999984</v>
      </c>
      <c r="P31" s="33">
        <f t="shared" ref="P31:P35" si="6">SUM(G31:O31)</f>
        <v>14752.071999999998</v>
      </c>
    </row>
    <row r="32" spans="1:16" ht="15" customHeight="1">
      <c r="F32" s="34" t="s">
        <v>39</v>
      </c>
      <c r="G32" s="33">
        <v>0.378</v>
      </c>
      <c r="H32" s="33">
        <v>895.65599999999995</v>
      </c>
      <c r="I32" s="33">
        <v>139.733</v>
      </c>
      <c r="J32" s="33">
        <v>44.531999999999996</v>
      </c>
      <c r="K32" s="33">
        <v>512.322</v>
      </c>
      <c r="L32" s="33">
        <v>1188.934</v>
      </c>
      <c r="M32" s="33">
        <v>27.001000000000001</v>
      </c>
      <c r="N32" s="33">
        <v>25.207000000000001</v>
      </c>
      <c r="O32" s="33">
        <v>1292.009</v>
      </c>
      <c r="P32" s="33">
        <f t="shared" si="6"/>
        <v>4125.7720000000008</v>
      </c>
    </row>
    <row r="33" spans="1:16" ht="15" customHeight="1">
      <c r="F33" s="34" t="s">
        <v>40</v>
      </c>
      <c r="G33" s="33">
        <v>0.45300000000000001</v>
      </c>
      <c r="H33" s="33">
        <v>1180.6880000000001</v>
      </c>
      <c r="I33" s="33">
        <v>718.697</v>
      </c>
      <c r="J33" s="33">
        <v>47.161000000000001</v>
      </c>
      <c r="K33" s="33">
        <v>1524.1089999999999</v>
      </c>
      <c r="L33" s="33">
        <v>1522.636</v>
      </c>
      <c r="M33" s="33">
        <v>61.561</v>
      </c>
      <c r="N33" s="33">
        <v>11.102</v>
      </c>
      <c r="O33" s="33">
        <v>403.72400000000016</v>
      </c>
      <c r="P33" s="33">
        <f t="shared" si="6"/>
        <v>5470.1310000000003</v>
      </c>
    </row>
    <row r="34" spans="1:16" ht="15" customHeight="1">
      <c r="F34" s="34" t="s">
        <v>38</v>
      </c>
      <c r="G34" s="33">
        <v>0</v>
      </c>
      <c r="H34" s="33">
        <v>1399.1079999999999</v>
      </c>
      <c r="I34" s="33">
        <v>96.734999999999999</v>
      </c>
      <c r="J34" s="33">
        <v>4.6029999999999998</v>
      </c>
      <c r="K34" s="33">
        <v>290.70400000000001</v>
      </c>
      <c r="L34" s="33">
        <v>784.94</v>
      </c>
      <c r="M34" s="33">
        <v>16.213999999999999</v>
      </c>
      <c r="N34" s="33">
        <v>24.321999999999999</v>
      </c>
      <c r="O34" s="33">
        <v>582.03399999999999</v>
      </c>
      <c r="P34" s="33">
        <f t="shared" si="6"/>
        <v>3198.6600000000003</v>
      </c>
    </row>
    <row r="35" spans="1:16" ht="15" customHeight="1">
      <c r="F35" s="34" t="s">
        <v>43</v>
      </c>
      <c r="G35" s="33">
        <v>3.2000000000000001E-2</v>
      </c>
      <c r="H35" s="33">
        <v>167.23400000000001</v>
      </c>
      <c r="I35" s="33">
        <v>45.320999999999998</v>
      </c>
      <c r="J35" s="33">
        <v>10.721</v>
      </c>
      <c r="K35" s="33">
        <v>34.53</v>
      </c>
      <c r="L35" s="33">
        <v>213.51400000000001</v>
      </c>
      <c r="M35" s="33">
        <v>7.8410000000000002</v>
      </c>
      <c r="N35" s="33">
        <v>16.895</v>
      </c>
      <c r="O35" s="33">
        <v>119.571</v>
      </c>
      <c r="P35" s="33">
        <f t="shared" si="6"/>
        <v>615.65899999999999</v>
      </c>
    </row>
    <row r="36" spans="1:16" ht="15" customHeight="1">
      <c r="F36" s="34" t="s">
        <v>120</v>
      </c>
      <c r="G36" s="33">
        <v>32.545999999999999</v>
      </c>
      <c r="H36" s="33">
        <v>3512.8870000000002</v>
      </c>
      <c r="I36" s="33">
        <v>590.16399999999999</v>
      </c>
      <c r="J36" s="33">
        <v>88.986999999999995</v>
      </c>
      <c r="K36" s="33">
        <v>2229.0830000000001</v>
      </c>
      <c r="L36" s="33">
        <v>3358.8159999999998</v>
      </c>
      <c r="M36" s="33">
        <v>146.11199999999999</v>
      </c>
      <c r="N36" s="33">
        <v>113.295</v>
      </c>
      <c r="O36" s="33">
        <v>1864.375</v>
      </c>
      <c r="P36" s="33">
        <v>11936.264999999999</v>
      </c>
    </row>
    <row r="37" spans="1:16" ht="14.1" customHeight="1">
      <c r="A37" s="263"/>
      <c r="B37" s="259"/>
      <c r="C37" s="259"/>
      <c r="D37" s="259"/>
      <c r="E37" s="259"/>
      <c r="F37" s="263"/>
      <c r="G37" s="268"/>
      <c r="H37" s="219"/>
      <c r="I37" s="219"/>
      <c r="J37" s="219"/>
      <c r="K37" s="219"/>
      <c r="L37" s="219"/>
      <c r="M37" s="219"/>
      <c r="N37" s="219"/>
      <c r="O37" s="219"/>
      <c r="P37" s="219"/>
    </row>
    <row r="38" spans="1:16" s="317" customFormat="1" ht="15" customHeight="1">
      <c r="A38" s="264"/>
      <c r="B38" s="266" t="s">
        <v>196</v>
      </c>
      <c r="C38" s="264"/>
      <c r="D38" s="264"/>
      <c r="E38" s="264"/>
      <c r="F38" s="264"/>
      <c r="G38" s="230">
        <v>33.408999999999999</v>
      </c>
      <c r="H38" s="230">
        <v>6407.4579999999996</v>
      </c>
      <c r="I38" s="230">
        <v>1476.2360000000001</v>
      </c>
      <c r="J38" s="230">
        <v>177.73099999999999</v>
      </c>
      <c r="K38" s="230">
        <v>4007.4659999999999</v>
      </c>
      <c r="L38" s="230">
        <v>6460.26</v>
      </c>
      <c r="M38" s="230">
        <v>231.977</v>
      </c>
      <c r="N38" s="230">
        <v>138.82499999999999</v>
      </c>
      <c r="O38" s="230">
        <v>3437.3159999999989</v>
      </c>
      <c r="P38" s="230">
        <f t="shared" ref="P38" si="7">SUM(G38:O38)</f>
        <v>22370.677999999996</v>
      </c>
    </row>
    <row r="39" spans="1:16" ht="9" customHeight="1">
      <c r="G39" s="267"/>
      <c r="H39" s="33"/>
      <c r="I39" s="33"/>
      <c r="J39" s="33"/>
      <c r="K39" s="33"/>
      <c r="L39" s="33"/>
      <c r="M39" s="33"/>
      <c r="N39" s="33"/>
      <c r="O39" s="33"/>
      <c r="P39" s="33"/>
    </row>
    <row r="40" spans="1:16" s="316" customFormat="1" ht="15" customHeight="1">
      <c r="A40" s="27"/>
      <c r="B40" s="27" t="s">
        <v>44</v>
      </c>
      <c r="C40" s="27"/>
      <c r="D40" s="27"/>
      <c r="E40" s="29"/>
      <c r="F40" s="29"/>
      <c r="G40" s="24">
        <f>SUM(G41:G43)</f>
        <v>3.0000000000000001E-3</v>
      </c>
      <c r="H40" s="24">
        <f t="shared" ref="H40:O40" si="8">SUM(H41:H43)</f>
        <v>694.61400000000003</v>
      </c>
      <c r="I40" s="24">
        <f t="shared" si="8"/>
        <v>1230.556</v>
      </c>
      <c r="J40" s="24">
        <f t="shared" si="8"/>
        <v>57.71</v>
      </c>
      <c r="K40" s="24">
        <f t="shared" si="8"/>
        <v>305.23700000000002</v>
      </c>
      <c r="L40" s="24">
        <f t="shared" si="8"/>
        <v>676.67100000000005</v>
      </c>
      <c r="M40" s="24">
        <f t="shared" si="8"/>
        <v>248.643</v>
      </c>
      <c r="N40" s="24">
        <f t="shared" si="8"/>
        <v>29.748000000000001</v>
      </c>
      <c r="O40" s="24">
        <f t="shared" si="8"/>
        <v>504.69499999999948</v>
      </c>
      <c r="P40" s="297">
        <f t="shared" ref="P40" si="9">SUM(G40:O40)</f>
        <v>3747.8769999999995</v>
      </c>
    </row>
    <row r="41" spans="1:16" ht="15" customHeight="1">
      <c r="F41" s="34" t="s">
        <v>45</v>
      </c>
      <c r="G41" s="39">
        <v>3.0000000000000001E-3</v>
      </c>
      <c r="H41" s="33">
        <v>542.82500000000005</v>
      </c>
      <c r="I41" s="33">
        <v>1085.232</v>
      </c>
      <c r="J41" s="33">
        <v>54.482999999999997</v>
      </c>
      <c r="K41" s="33">
        <v>273.97899999999998</v>
      </c>
      <c r="L41" s="33">
        <v>587.03700000000003</v>
      </c>
      <c r="M41" s="33">
        <v>228.869</v>
      </c>
      <c r="N41" s="33">
        <v>20.611000000000001</v>
      </c>
      <c r="O41" s="33">
        <v>448.85199999999986</v>
      </c>
      <c r="P41" s="33">
        <f t="shared" ref="P41:P44" si="10">SUM(G41:O41)</f>
        <v>3241.8910000000001</v>
      </c>
    </row>
    <row r="42" spans="1:16" ht="15" customHeight="1">
      <c r="F42" s="34" t="s">
        <v>46</v>
      </c>
      <c r="G42" s="39">
        <v>0</v>
      </c>
      <c r="H42" s="33">
        <v>82.185000000000002</v>
      </c>
      <c r="I42" s="33">
        <v>136.953</v>
      </c>
      <c r="J42" s="33">
        <v>2.512</v>
      </c>
      <c r="K42" s="33">
        <v>29.716999999999999</v>
      </c>
      <c r="L42" s="33">
        <v>41.081000000000003</v>
      </c>
      <c r="M42" s="33">
        <v>16.518999999999998</v>
      </c>
      <c r="N42" s="33">
        <v>4.6689999999999996</v>
      </c>
      <c r="O42" s="33">
        <v>47.765999999999963</v>
      </c>
      <c r="P42" s="33">
        <f t="shared" si="10"/>
        <v>361.40199999999999</v>
      </c>
    </row>
    <row r="43" spans="1:16" ht="15" customHeight="1">
      <c r="F43" s="34" t="s">
        <v>121</v>
      </c>
      <c r="G43" s="39">
        <v>0</v>
      </c>
      <c r="H43" s="33">
        <v>69.604000000000042</v>
      </c>
      <c r="I43" s="33">
        <v>8.3710000000000946</v>
      </c>
      <c r="J43" s="33">
        <v>0.71500000000000341</v>
      </c>
      <c r="K43" s="33">
        <v>1.5410000000000537</v>
      </c>
      <c r="L43" s="33">
        <v>48.552999999999997</v>
      </c>
      <c r="M43" s="33">
        <v>3.2549999999999955</v>
      </c>
      <c r="N43" s="33">
        <v>4.468</v>
      </c>
      <c r="O43" s="33">
        <v>8.0769999999996571</v>
      </c>
      <c r="P43" s="33">
        <f t="shared" si="10"/>
        <v>144.58399999999983</v>
      </c>
    </row>
    <row r="44" spans="1:16" ht="9" customHeight="1">
      <c r="G44" s="267"/>
      <c r="H44" s="33"/>
      <c r="I44" s="33"/>
      <c r="J44" s="33"/>
      <c r="K44" s="33"/>
      <c r="L44" s="33"/>
      <c r="M44" s="33"/>
      <c r="N44" s="33"/>
      <c r="O44" s="33"/>
      <c r="P44" s="33">
        <f t="shared" si="10"/>
        <v>0</v>
      </c>
    </row>
    <row r="45" spans="1:16" s="316" customFormat="1" ht="15" customHeight="1">
      <c r="A45" s="27"/>
      <c r="B45" s="27" t="s">
        <v>47</v>
      </c>
      <c r="C45" s="27"/>
      <c r="D45" s="27"/>
      <c r="E45" s="29"/>
      <c r="F45" s="29"/>
      <c r="G45" s="35">
        <v>0</v>
      </c>
      <c r="H45" s="297">
        <v>203.67599999999999</v>
      </c>
      <c r="I45" s="297">
        <v>97.980999999999995</v>
      </c>
      <c r="J45" s="297">
        <v>7.0330000000000004</v>
      </c>
      <c r="K45" s="297">
        <v>77.617000000000004</v>
      </c>
      <c r="L45" s="297">
        <v>300.351</v>
      </c>
      <c r="M45" s="297">
        <v>34.918999999999997</v>
      </c>
      <c r="N45" s="297">
        <v>27.001999999999999</v>
      </c>
      <c r="O45" s="297">
        <v>234.4860000000001</v>
      </c>
      <c r="P45" s="297">
        <f t="shared" ref="P45" si="11">SUM(G45:O45)</f>
        <v>983.06500000000005</v>
      </c>
    </row>
    <row r="46" spans="1:16" ht="9" customHeight="1">
      <c r="G46" s="269"/>
      <c r="H46" s="231"/>
      <c r="I46" s="231"/>
      <c r="J46" s="231"/>
      <c r="K46" s="231"/>
      <c r="L46" s="231"/>
      <c r="M46" s="231"/>
      <c r="N46" s="231"/>
      <c r="O46" s="231"/>
      <c r="P46" s="231"/>
    </row>
    <row r="47" spans="1:16" s="258" customFormat="1" ht="15" customHeight="1">
      <c r="A47" s="27"/>
      <c r="B47" s="28" t="s">
        <v>141</v>
      </c>
      <c r="C47" s="28"/>
      <c r="D47" s="28"/>
      <c r="E47" s="29"/>
      <c r="F47" s="29"/>
      <c r="G47" s="297">
        <v>30.949000000000002</v>
      </c>
      <c r="H47" s="297">
        <v>0.25800000000000001</v>
      </c>
      <c r="I47" s="297">
        <v>250.72800000000001</v>
      </c>
      <c r="J47" s="35">
        <v>0</v>
      </c>
      <c r="K47" s="297">
        <v>2.3E-2</v>
      </c>
      <c r="L47" s="297">
        <v>5.0720000000000001</v>
      </c>
      <c r="M47" s="297">
        <v>0.03</v>
      </c>
      <c r="N47" s="35">
        <v>0</v>
      </c>
      <c r="O47" s="297">
        <v>40.057000000000002</v>
      </c>
      <c r="P47" s="297">
        <v>327.11700000000002</v>
      </c>
    </row>
    <row r="48" spans="1:16" s="258" customFormat="1" ht="14.1" customHeight="1">
      <c r="A48" s="60"/>
      <c r="B48" s="52"/>
      <c r="C48" s="52"/>
      <c r="D48" s="52"/>
      <c r="E48" s="52"/>
      <c r="F48" s="60"/>
      <c r="G48" s="226"/>
      <c r="H48" s="212"/>
      <c r="I48" s="212"/>
      <c r="J48" s="212"/>
      <c r="K48" s="212"/>
      <c r="L48" s="212"/>
      <c r="M48" s="212"/>
      <c r="N48" s="212"/>
      <c r="O48" s="212"/>
      <c r="P48" s="212"/>
    </row>
    <row r="49" spans="1:16" s="258" customFormat="1" ht="20.100000000000001" customHeight="1" thickBot="1">
      <c r="A49" s="233"/>
      <c r="B49" s="234" t="s">
        <v>186</v>
      </c>
      <c r="C49" s="233"/>
      <c r="D49" s="235"/>
      <c r="E49" s="235"/>
      <c r="F49" s="235"/>
      <c r="G49" s="298">
        <f>+SUM(G9+G26+G30+G40+G45+G47)</f>
        <v>5057.0259999999998</v>
      </c>
      <c r="H49" s="298">
        <f t="shared" ref="H49:O49" si="12">+SUM(H9+H26+H30+H40+H45+H47)</f>
        <v>64828.41</v>
      </c>
      <c r="I49" s="298">
        <f t="shared" si="12"/>
        <v>57936.249000000003</v>
      </c>
      <c r="J49" s="298">
        <f t="shared" si="12"/>
        <v>8053.5250000000005</v>
      </c>
      <c r="K49" s="298">
        <f t="shared" si="12"/>
        <v>25470.702999999994</v>
      </c>
      <c r="L49" s="298">
        <f t="shared" si="12"/>
        <v>54967.491000000002</v>
      </c>
      <c r="M49" s="298">
        <f t="shared" si="12"/>
        <v>4862.1979999999994</v>
      </c>
      <c r="N49" s="298">
        <f t="shared" si="12"/>
        <v>991.68100000000004</v>
      </c>
      <c r="O49" s="298">
        <f t="shared" si="12"/>
        <v>32367.412999999997</v>
      </c>
      <c r="P49" s="298">
        <f>+SUM(G49:O49)</f>
        <v>254534.69600000003</v>
      </c>
    </row>
    <row r="50" spans="1:16" s="60" customFormat="1" ht="20.100000000000001" customHeight="1">
      <c r="A50" s="67"/>
      <c r="B50" s="52"/>
      <c r="C50" s="67"/>
      <c r="G50" s="128"/>
      <c r="H50" s="128"/>
      <c r="I50" s="128"/>
      <c r="J50" s="128"/>
      <c r="P50" s="296"/>
    </row>
    <row r="51" spans="1:16" s="7" customFormat="1" ht="6.9" customHeight="1">
      <c r="A51" s="232"/>
      <c r="B51" s="239"/>
      <c r="C51" s="239"/>
      <c r="D51" s="239"/>
      <c r="E51" s="239"/>
      <c r="F51" s="232"/>
      <c r="G51" s="241"/>
      <c r="H51" s="241"/>
      <c r="I51" s="241"/>
      <c r="J51" s="241"/>
      <c r="K51" s="241"/>
      <c r="L51" s="241"/>
      <c r="M51" s="241"/>
      <c r="N51" s="241"/>
      <c r="O51" s="241"/>
      <c r="P51" s="241"/>
    </row>
    <row r="52" spans="1:16" s="7" customFormat="1" ht="6.9" customHeight="1">
      <c r="A52" s="1"/>
      <c r="B52" s="52"/>
      <c r="C52" s="52"/>
      <c r="D52" s="52"/>
      <c r="E52" s="52"/>
      <c r="G52" s="219"/>
      <c r="H52" s="219"/>
      <c r="I52" s="219"/>
      <c r="J52" s="219"/>
      <c r="K52" s="219"/>
      <c r="L52" s="219"/>
      <c r="M52" s="219"/>
      <c r="N52" s="219"/>
      <c r="O52" s="219"/>
      <c r="P52" s="141"/>
    </row>
    <row r="53" spans="1:16" s="60" customFormat="1">
      <c r="A53" s="43"/>
      <c r="B53" s="1"/>
      <c r="C53" s="36" t="s">
        <v>114</v>
      </c>
      <c r="D53" s="36"/>
      <c r="E53" s="36"/>
      <c r="F53" s="1" t="s">
        <v>197</v>
      </c>
      <c r="G53" s="33"/>
      <c r="H53" s="33"/>
      <c r="I53" s="33"/>
      <c r="J53" s="33"/>
      <c r="K53" s="33"/>
      <c r="L53" s="33"/>
      <c r="M53" s="33"/>
      <c r="N53" s="33"/>
      <c r="O53" s="33"/>
      <c r="P53" s="185"/>
    </row>
    <row r="54" spans="1:16" s="60" customFormat="1">
      <c r="A54" s="43"/>
      <c r="B54" s="1"/>
      <c r="C54" s="36"/>
      <c r="D54" s="36"/>
      <c r="E54" s="36"/>
      <c r="F54" s="1" t="s">
        <v>128</v>
      </c>
      <c r="G54" s="33"/>
      <c r="H54" s="33"/>
      <c r="I54" s="33"/>
      <c r="J54" s="33"/>
      <c r="K54" s="33"/>
      <c r="L54" s="33"/>
      <c r="M54" s="33"/>
      <c r="N54" s="33"/>
      <c r="O54" s="33"/>
      <c r="P54" s="185"/>
    </row>
    <row r="55" spans="1:16" s="60" customFormat="1" ht="2.25" customHeight="1">
      <c r="A55" s="43"/>
      <c r="B55" s="1"/>
      <c r="C55" s="36"/>
      <c r="D55" s="36"/>
      <c r="E55" s="36"/>
      <c r="F55" s="1"/>
      <c r="G55" s="33"/>
      <c r="H55" s="33"/>
      <c r="I55" s="33"/>
      <c r="J55" s="33"/>
      <c r="K55" s="33"/>
      <c r="L55" s="33"/>
      <c r="M55" s="33"/>
      <c r="N55" s="33"/>
      <c r="O55" s="33"/>
      <c r="P55" s="185"/>
    </row>
    <row r="56" spans="1:16" s="7" customFormat="1">
      <c r="A56" s="1"/>
      <c r="B56" s="1"/>
      <c r="C56" s="227" t="s">
        <v>112</v>
      </c>
      <c r="D56" s="227"/>
      <c r="E56" s="227"/>
      <c r="F56" s="40" t="s">
        <v>236</v>
      </c>
      <c r="G56" s="33"/>
      <c r="H56" s="33"/>
      <c r="I56" s="33"/>
      <c r="J56" s="33"/>
      <c r="K56" s="33"/>
      <c r="L56" s="33"/>
      <c r="M56" s="33"/>
      <c r="N56" s="33"/>
      <c r="O56" s="33"/>
      <c r="P56" s="45"/>
    </row>
    <row r="57" spans="1:16" s="7" customFormat="1">
      <c r="A57" s="1"/>
      <c r="B57" s="1"/>
      <c r="C57" s="227"/>
      <c r="D57" s="227"/>
      <c r="E57" s="227"/>
      <c r="F57" s="40" t="s">
        <v>129</v>
      </c>
      <c r="G57" s="33"/>
      <c r="H57" s="33"/>
      <c r="I57" s="33"/>
      <c r="J57" s="33"/>
      <c r="K57" s="33"/>
      <c r="L57" s="33"/>
      <c r="M57" s="33"/>
      <c r="N57" s="33"/>
      <c r="O57" s="33"/>
      <c r="P57" s="45"/>
    </row>
    <row r="58" spans="1:16" ht="12.75" customHeight="1"/>
    <row r="59" spans="1:16" s="314" customFormat="1" ht="12.75" customHeight="1">
      <c r="A59" s="478" t="s">
        <v>222</v>
      </c>
      <c r="B59" s="478"/>
      <c r="C59" s="478"/>
      <c r="D59" s="478"/>
      <c r="E59" s="478"/>
      <c r="F59" s="474" t="s">
        <v>133</v>
      </c>
      <c r="G59" s="474"/>
      <c r="H59" s="474"/>
      <c r="I59" s="474"/>
      <c r="J59" s="474"/>
      <c r="K59" s="474"/>
      <c r="L59" s="60"/>
      <c r="M59" s="475"/>
      <c r="N59" s="60"/>
      <c r="O59" s="60"/>
      <c r="P59" s="212"/>
    </row>
    <row r="60" spans="1:16" s="315" customFormat="1" ht="15" customHeight="1">
      <c r="A60" s="478"/>
      <c r="B60" s="478"/>
      <c r="C60" s="478"/>
      <c r="D60" s="478"/>
      <c r="E60" s="478"/>
      <c r="F60" s="476" t="s">
        <v>208</v>
      </c>
      <c r="G60" s="476"/>
      <c r="H60" s="476"/>
      <c r="I60" s="476"/>
      <c r="J60" s="476"/>
      <c r="K60" s="213"/>
      <c r="L60" s="214"/>
      <c r="M60" s="475"/>
      <c r="N60" s="213"/>
      <c r="O60" s="461"/>
      <c r="P60" s="461"/>
    </row>
    <row r="61" spans="1:16" ht="15" customHeight="1" thickBot="1">
      <c r="A61" s="215"/>
      <c r="B61" s="216"/>
      <c r="C61" s="216"/>
      <c r="D61" s="216"/>
      <c r="E61" s="216"/>
      <c r="F61" s="217"/>
      <c r="G61" s="218"/>
      <c r="H61" s="218"/>
      <c r="I61" s="218"/>
      <c r="J61" s="218"/>
      <c r="K61" s="218"/>
      <c r="L61" s="218"/>
      <c r="M61" s="218"/>
      <c r="N61" s="218"/>
      <c r="O61" s="477"/>
      <c r="P61" s="477"/>
    </row>
    <row r="62" spans="1:16" s="251" customFormat="1" ht="87" customHeight="1">
      <c r="B62" s="252"/>
      <c r="C62" s="252"/>
      <c r="D62" s="252"/>
      <c r="E62" s="252"/>
      <c r="G62" s="253" t="s">
        <v>58</v>
      </c>
      <c r="H62" s="253" t="s">
        <v>14</v>
      </c>
      <c r="I62" s="253" t="s">
        <v>15</v>
      </c>
      <c r="J62" s="253" t="s">
        <v>16</v>
      </c>
      <c r="K62" s="253" t="s">
        <v>19</v>
      </c>
      <c r="L62" s="253" t="s">
        <v>20</v>
      </c>
      <c r="M62" s="253" t="s">
        <v>22</v>
      </c>
      <c r="N62" s="253" t="s">
        <v>23</v>
      </c>
      <c r="O62" s="253" t="s">
        <v>107</v>
      </c>
      <c r="P62" s="254" t="s">
        <v>72</v>
      </c>
    </row>
    <row r="63" spans="1:16" s="251" customFormat="1" ht="69" customHeight="1">
      <c r="B63" s="252"/>
      <c r="C63" s="252"/>
      <c r="D63" s="252"/>
      <c r="E63" s="252"/>
      <c r="F63" s="272"/>
      <c r="G63" s="256" t="s">
        <v>59</v>
      </c>
      <c r="H63" s="256" t="s">
        <v>3</v>
      </c>
      <c r="I63" s="256" t="s">
        <v>4</v>
      </c>
      <c r="J63" s="256" t="s">
        <v>0</v>
      </c>
      <c r="K63" s="257" t="s">
        <v>8</v>
      </c>
      <c r="L63" s="256" t="s">
        <v>9</v>
      </c>
      <c r="M63" s="256" t="s">
        <v>11</v>
      </c>
      <c r="N63" s="256" t="s">
        <v>12</v>
      </c>
      <c r="O63" s="256" t="s">
        <v>86</v>
      </c>
      <c r="P63" s="257" t="s">
        <v>85</v>
      </c>
    </row>
    <row r="64" spans="1:16" s="293" customFormat="1" ht="24.75" customHeight="1">
      <c r="A64" s="473">
        <v>2023</v>
      </c>
      <c r="B64" s="473"/>
      <c r="C64" s="473"/>
      <c r="D64" s="473"/>
      <c r="E64" s="473"/>
      <c r="F64" s="473"/>
      <c r="G64" s="473"/>
      <c r="H64" s="473"/>
      <c r="I64" s="473"/>
      <c r="J64" s="473"/>
      <c r="K64" s="473"/>
      <c r="L64" s="473"/>
      <c r="M64" s="473"/>
      <c r="N64" s="473"/>
      <c r="O64" s="473"/>
      <c r="P64" s="473"/>
    </row>
    <row r="65" spans="1:16" s="274" customFormat="1" ht="9" customHeight="1">
      <c r="A65" s="273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</row>
    <row r="66" spans="1:16" s="316" customFormat="1" ht="15" customHeight="1">
      <c r="A66" s="29"/>
      <c r="B66" s="29" t="s">
        <v>24</v>
      </c>
      <c r="C66" s="29"/>
      <c r="D66" s="29"/>
      <c r="E66" s="29"/>
      <c r="F66" s="29"/>
      <c r="G66" s="297">
        <f t="shared" ref="G66:O66" si="13">SUM(G67:G79)</f>
        <v>2716.9590000000003</v>
      </c>
      <c r="H66" s="297">
        <f>SUM(H67:H79)</f>
        <v>40356.476000000002</v>
      </c>
      <c r="I66" s="297">
        <f t="shared" si="13"/>
        <v>33345.361000000004</v>
      </c>
      <c r="J66" s="297">
        <f t="shared" si="13"/>
        <v>7334.0160000000005</v>
      </c>
      <c r="K66" s="297">
        <f t="shared" si="13"/>
        <v>13062.371999999999</v>
      </c>
      <c r="L66" s="297">
        <f t="shared" si="13"/>
        <v>22719.039999999997</v>
      </c>
      <c r="M66" s="297">
        <f t="shared" si="13"/>
        <v>2656.3329999999996</v>
      </c>
      <c r="N66" s="297">
        <f t="shared" si="13"/>
        <v>537.928</v>
      </c>
      <c r="O66" s="297">
        <f t="shared" si="13"/>
        <v>15802.744999999999</v>
      </c>
      <c r="P66" s="297">
        <f>SUM(G66:O66)</f>
        <v>138531.23000000001</v>
      </c>
    </row>
    <row r="67" spans="1:16" s="274" customFormat="1" ht="15" customHeight="1">
      <c r="A67" s="275"/>
      <c r="B67" s="275"/>
      <c r="C67" s="275"/>
      <c r="D67" s="275"/>
      <c r="E67" s="248"/>
      <c r="F67" s="1" t="s">
        <v>28</v>
      </c>
      <c r="G67" s="33">
        <v>662.43399999999997</v>
      </c>
      <c r="H67" s="33">
        <v>14986.183999999999</v>
      </c>
      <c r="I67" s="33">
        <v>14586.561</v>
      </c>
      <c r="J67" s="33">
        <v>318.08699999999999</v>
      </c>
      <c r="K67" s="33">
        <v>7609.0219999999999</v>
      </c>
      <c r="L67" s="33">
        <v>6485.3410000000003</v>
      </c>
      <c r="M67" s="33">
        <v>961.048</v>
      </c>
      <c r="N67" s="33">
        <v>28.035</v>
      </c>
      <c r="O67" s="33">
        <v>5423.4290000000037</v>
      </c>
      <c r="P67" s="33">
        <f t="shared" ref="P67:P79" si="14">SUM(G67:O67)</f>
        <v>51060.141000000003</v>
      </c>
    </row>
    <row r="68" spans="1:16" s="274" customFormat="1" ht="15" customHeight="1">
      <c r="A68" s="275"/>
      <c r="B68" s="275"/>
      <c r="C68" s="275"/>
      <c r="D68" s="275"/>
      <c r="E68" s="248"/>
      <c r="F68" s="1" t="s">
        <v>30</v>
      </c>
      <c r="G68" s="33">
        <v>873.12800000000004</v>
      </c>
      <c r="H68" s="33">
        <v>3312.826</v>
      </c>
      <c r="I68" s="33">
        <v>1005.48</v>
      </c>
      <c r="J68" s="33">
        <v>1565.9570000000001</v>
      </c>
      <c r="K68" s="33">
        <v>633.56399999999996</v>
      </c>
      <c r="L68" s="33">
        <v>1898.924</v>
      </c>
      <c r="M68" s="33">
        <v>188.042</v>
      </c>
      <c r="N68" s="33">
        <v>82.778000000000006</v>
      </c>
      <c r="O68" s="33">
        <v>2091.2899999999991</v>
      </c>
      <c r="P68" s="33">
        <f t="shared" si="14"/>
        <v>11651.989</v>
      </c>
    </row>
    <row r="69" spans="1:16" s="274" customFormat="1" ht="15" customHeight="1">
      <c r="A69" s="275"/>
      <c r="B69" s="275"/>
      <c r="C69" s="275"/>
      <c r="D69" s="275"/>
      <c r="E69" s="248"/>
      <c r="F69" s="1" t="s">
        <v>26</v>
      </c>
      <c r="G69" s="33">
        <v>0.34300000000000003</v>
      </c>
      <c r="H69" s="33">
        <v>1814.133</v>
      </c>
      <c r="I69" s="33">
        <v>3812.74</v>
      </c>
      <c r="J69" s="33">
        <v>203.42</v>
      </c>
      <c r="K69" s="33">
        <v>174.20699999999999</v>
      </c>
      <c r="L69" s="33">
        <v>612.16999999999996</v>
      </c>
      <c r="M69" s="33">
        <v>116.026</v>
      </c>
      <c r="N69" s="33">
        <v>56.783999999999999</v>
      </c>
      <c r="O69" s="33">
        <v>490.702</v>
      </c>
      <c r="P69" s="33">
        <f t="shared" si="14"/>
        <v>7280.5250000000005</v>
      </c>
    </row>
    <row r="70" spans="1:16" s="274" customFormat="1" ht="15" customHeight="1">
      <c r="A70" s="275"/>
      <c r="B70" s="275"/>
      <c r="C70" s="275"/>
      <c r="D70" s="275"/>
      <c r="E70" s="248"/>
      <c r="F70" s="1" t="s">
        <v>89</v>
      </c>
      <c r="G70" s="33">
        <v>50.929000000000002</v>
      </c>
      <c r="H70" s="33">
        <v>4487.7730000000001</v>
      </c>
      <c r="I70" s="33">
        <v>652.28099999999995</v>
      </c>
      <c r="J70" s="33">
        <v>96.881</v>
      </c>
      <c r="K70" s="33">
        <v>1894.905</v>
      </c>
      <c r="L70" s="33">
        <v>2903.748</v>
      </c>
      <c r="M70" s="33">
        <v>700.50400000000002</v>
      </c>
      <c r="N70" s="33">
        <v>11.989000000000001</v>
      </c>
      <c r="O70" s="33">
        <v>1123.8799999999992</v>
      </c>
      <c r="P70" s="33">
        <f t="shared" si="14"/>
        <v>11922.89</v>
      </c>
    </row>
    <row r="71" spans="1:16" ht="15" customHeight="1">
      <c r="F71" s="1" t="s">
        <v>29</v>
      </c>
      <c r="G71" s="33">
        <v>24.324999999999999</v>
      </c>
      <c r="H71" s="33">
        <v>3442.6990000000001</v>
      </c>
      <c r="I71" s="33">
        <v>2968.8389999999999</v>
      </c>
      <c r="J71" s="33">
        <v>761.88800000000003</v>
      </c>
      <c r="K71" s="33">
        <v>164.15</v>
      </c>
      <c r="L71" s="33">
        <v>843.54600000000005</v>
      </c>
      <c r="M71" s="33">
        <v>84.248999999999995</v>
      </c>
      <c r="N71" s="33">
        <v>32.164000000000001</v>
      </c>
      <c r="O71" s="33">
        <v>534.86700000000019</v>
      </c>
      <c r="P71" s="33">
        <f t="shared" si="14"/>
        <v>8856.726999999999</v>
      </c>
    </row>
    <row r="72" spans="1:16" ht="15" customHeight="1">
      <c r="F72" s="1" t="s">
        <v>34</v>
      </c>
      <c r="G72" s="33">
        <v>0</v>
      </c>
      <c r="H72" s="33">
        <v>254.90600000000001</v>
      </c>
      <c r="I72" s="33">
        <v>460.31200000000001</v>
      </c>
      <c r="J72" s="33">
        <v>16.486999999999998</v>
      </c>
      <c r="K72" s="33">
        <v>608.68799999999999</v>
      </c>
      <c r="L72" s="33">
        <v>1800.0630000000001</v>
      </c>
      <c r="M72" s="33">
        <v>81.477000000000004</v>
      </c>
      <c r="N72" s="33">
        <v>32.380000000000003</v>
      </c>
      <c r="O72" s="33">
        <v>340.65099999999984</v>
      </c>
      <c r="P72" s="33">
        <f t="shared" si="14"/>
        <v>3594.9639999999999</v>
      </c>
    </row>
    <row r="73" spans="1:16" ht="15" customHeight="1">
      <c r="F73" s="1" t="s">
        <v>31</v>
      </c>
      <c r="G73" s="33">
        <v>90.337000000000003</v>
      </c>
      <c r="H73" s="33">
        <v>1617.028</v>
      </c>
      <c r="I73" s="33">
        <v>716.90899999999999</v>
      </c>
      <c r="J73" s="33">
        <v>1514.691</v>
      </c>
      <c r="K73" s="33">
        <v>300.26400000000001</v>
      </c>
      <c r="L73" s="33">
        <v>2038.115</v>
      </c>
      <c r="M73" s="33">
        <v>75.617999999999995</v>
      </c>
      <c r="N73" s="33">
        <v>48.877000000000002</v>
      </c>
      <c r="O73" s="33">
        <v>3534.8129999999992</v>
      </c>
      <c r="P73" s="33">
        <f t="shared" si="14"/>
        <v>9936.652</v>
      </c>
    </row>
    <row r="74" spans="1:16" ht="15" customHeight="1">
      <c r="F74" s="1" t="s">
        <v>32</v>
      </c>
      <c r="G74" s="33">
        <v>0</v>
      </c>
      <c r="H74" s="33">
        <v>2183.9180000000001</v>
      </c>
      <c r="I74" s="33">
        <v>265.57600000000002</v>
      </c>
      <c r="J74" s="33">
        <v>2690.0810000000001</v>
      </c>
      <c r="K74" s="33">
        <v>89.340999999999994</v>
      </c>
      <c r="L74" s="33">
        <v>2325.0880000000002</v>
      </c>
      <c r="M74" s="33">
        <v>57.875</v>
      </c>
      <c r="N74" s="33">
        <v>23.747</v>
      </c>
      <c r="O74" s="33">
        <v>782.1919999999991</v>
      </c>
      <c r="P74" s="33">
        <f t="shared" si="14"/>
        <v>8417.8179999999993</v>
      </c>
    </row>
    <row r="75" spans="1:16" ht="15" customHeight="1">
      <c r="F75" s="1" t="s">
        <v>25</v>
      </c>
      <c r="G75" s="33">
        <v>0</v>
      </c>
      <c r="H75" s="33">
        <v>99.971999999999994</v>
      </c>
      <c r="I75" s="33">
        <v>188.36099999999999</v>
      </c>
      <c r="J75" s="33">
        <v>2.7530000000000001</v>
      </c>
      <c r="K75" s="33">
        <v>22.814</v>
      </c>
      <c r="L75" s="33">
        <v>74.468000000000004</v>
      </c>
      <c r="M75" s="33">
        <v>3.7629999999999999</v>
      </c>
      <c r="N75" s="33">
        <v>7.3</v>
      </c>
      <c r="O75" s="33">
        <v>19.41700000000003</v>
      </c>
      <c r="P75" s="33">
        <f t="shared" si="14"/>
        <v>418.84800000000001</v>
      </c>
    </row>
    <row r="76" spans="1:16" ht="15" customHeight="1">
      <c r="F76" s="1" t="s">
        <v>27</v>
      </c>
      <c r="G76" s="33">
        <v>0.42799999999999999</v>
      </c>
      <c r="H76" s="33">
        <v>414.64100000000002</v>
      </c>
      <c r="I76" s="33">
        <v>1560.32</v>
      </c>
      <c r="J76" s="33">
        <v>13.696</v>
      </c>
      <c r="K76" s="33">
        <v>236.91</v>
      </c>
      <c r="L76" s="33">
        <v>257.56400000000002</v>
      </c>
      <c r="M76" s="33">
        <v>42.816000000000003</v>
      </c>
      <c r="N76" s="33">
        <v>15.279</v>
      </c>
      <c r="O76" s="33">
        <v>78.203999999999994</v>
      </c>
      <c r="P76" s="33">
        <f t="shared" si="14"/>
        <v>2619.8579999999997</v>
      </c>
    </row>
    <row r="77" spans="1:16" ht="15" customHeight="1">
      <c r="F77" s="1" t="s">
        <v>64</v>
      </c>
      <c r="G77" s="33">
        <v>449.16699999999997</v>
      </c>
      <c r="H77" s="33">
        <v>1844.752</v>
      </c>
      <c r="I77" s="33">
        <v>1931.5840000000001</v>
      </c>
      <c r="J77" s="33">
        <v>9.2609999999999992</v>
      </c>
      <c r="K77" s="33">
        <v>347.50799999999998</v>
      </c>
      <c r="L77" s="33">
        <v>1423.788</v>
      </c>
      <c r="M77" s="33">
        <v>33.734999999999999</v>
      </c>
      <c r="N77" s="33">
        <v>11.262</v>
      </c>
      <c r="O77" s="33">
        <v>414.01600000000053</v>
      </c>
      <c r="P77" s="33">
        <f t="shared" si="14"/>
        <v>6465.0729999999994</v>
      </c>
    </row>
    <row r="78" spans="1:16" ht="15" customHeight="1">
      <c r="F78" s="1" t="s">
        <v>36</v>
      </c>
      <c r="G78" s="33">
        <v>0</v>
      </c>
      <c r="H78" s="33">
        <v>12.233000000000001</v>
      </c>
      <c r="I78" s="33">
        <v>70.897000000000006</v>
      </c>
      <c r="J78" s="33">
        <v>9.9610000000000003</v>
      </c>
      <c r="K78" s="33">
        <v>37.631</v>
      </c>
      <c r="L78" s="33">
        <v>33.959000000000003</v>
      </c>
      <c r="M78" s="33">
        <v>5.0359999999999996</v>
      </c>
      <c r="N78" s="33">
        <v>3.1640000000000001</v>
      </c>
      <c r="O78" s="33">
        <v>17.759999999999962</v>
      </c>
      <c r="P78" s="33">
        <f t="shared" si="14"/>
        <v>190.64099999999996</v>
      </c>
    </row>
    <row r="79" spans="1:16" s="274" customFormat="1" ht="15" customHeight="1">
      <c r="A79" s="275"/>
      <c r="B79" s="275"/>
      <c r="C79" s="275"/>
      <c r="D79" s="275"/>
      <c r="E79" s="248"/>
      <c r="F79" s="1" t="s">
        <v>117</v>
      </c>
      <c r="G79" s="33">
        <v>565.86800000000005</v>
      </c>
      <c r="H79" s="33">
        <v>5885.4110000000001</v>
      </c>
      <c r="I79" s="33">
        <v>5125.5010000000002</v>
      </c>
      <c r="J79" s="33">
        <v>130.85300000000001</v>
      </c>
      <c r="K79" s="33">
        <v>943.36800000000005</v>
      </c>
      <c r="L79" s="33">
        <v>2022.2660000000001</v>
      </c>
      <c r="M79" s="33">
        <v>306.14400000000001</v>
      </c>
      <c r="N79" s="33">
        <v>184.16900000000001</v>
      </c>
      <c r="O79" s="33">
        <v>951.524</v>
      </c>
      <c r="P79" s="33">
        <f t="shared" si="14"/>
        <v>16115.103999999999</v>
      </c>
    </row>
    <row r="80" spans="1:16" ht="14.1" customHeight="1">
      <c r="A80" s="263"/>
      <c r="B80" s="259"/>
      <c r="C80" s="259"/>
      <c r="D80" s="259"/>
      <c r="E80" s="259"/>
      <c r="F80" s="263"/>
      <c r="G80" s="219"/>
      <c r="H80" s="219"/>
      <c r="I80" s="219"/>
      <c r="J80" s="219"/>
      <c r="K80" s="219"/>
      <c r="L80" s="219"/>
      <c r="M80" s="219"/>
      <c r="N80" s="219"/>
      <c r="O80" s="219"/>
      <c r="P80" s="219"/>
    </row>
    <row r="81" spans="1:16" s="317" customFormat="1" ht="15" customHeight="1">
      <c r="A81" s="264"/>
      <c r="B81" s="265" t="s">
        <v>130</v>
      </c>
      <c r="C81" s="266"/>
      <c r="D81" s="266"/>
      <c r="E81" s="266"/>
      <c r="F81" s="264"/>
      <c r="G81" s="230">
        <v>1237.018</v>
      </c>
      <c r="H81" s="230">
        <v>21830.276999999998</v>
      </c>
      <c r="I81" s="230">
        <v>24714.444</v>
      </c>
      <c r="J81" s="230">
        <v>1316.0509999999999</v>
      </c>
      <c r="K81" s="230">
        <v>8388.5619999999999</v>
      </c>
      <c r="L81" s="230">
        <v>9297.4490000000005</v>
      </c>
      <c r="M81" s="230">
        <v>1250.0450000000001</v>
      </c>
      <c r="N81" s="230">
        <v>161.31700000000001</v>
      </c>
      <c r="O81" s="230">
        <v>6793.3029999999999</v>
      </c>
      <c r="P81" s="230">
        <f>+SUM(G81:O81)</f>
        <v>74988.466</v>
      </c>
    </row>
    <row r="82" spans="1:16" ht="9" customHeight="1">
      <c r="G82" s="267"/>
      <c r="H82" s="33"/>
      <c r="I82" s="33"/>
      <c r="J82" s="33"/>
      <c r="K82" s="33"/>
      <c r="L82" s="33"/>
      <c r="M82" s="33"/>
      <c r="N82" s="33"/>
      <c r="O82" s="33"/>
      <c r="P82" s="219"/>
    </row>
    <row r="83" spans="1:16" s="316" customFormat="1" ht="15" customHeight="1">
      <c r="A83" s="27"/>
      <c r="B83" s="27" t="s">
        <v>131</v>
      </c>
      <c r="C83" s="27"/>
      <c r="D83" s="27"/>
      <c r="E83" s="29"/>
      <c r="F83" s="29"/>
      <c r="G83" s="297">
        <f>+SUM(G84:G85)</f>
        <v>1664.4079999999999</v>
      </c>
      <c r="H83" s="297">
        <f t="shared" ref="H83:O83" si="15">+SUM(H84:H85)</f>
        <v>9733.56</v>
      </c>
      <c r="I83" s="297">
        <f t="shared" si="15"/>
        <v>12231.208000000001</v>
      </c>
      <c r="J83" s="297">
        <f t="shared" si="15"/>
        <v>115.005</v>
      </c>
      <c r="K83" s="297">
        <f t="shared" si="15"/>
        <v>4664.5950000000003</v>
      </c>
      <c r="L83" s="297">
        <f t="shared" si="15"/>
        <v>19619.987000000001</v>
      </c>
      <c r="M83" s="297">
        <f t="shared" si="15"/>
        <v>507.36799999999999</v>
      </c>
      <c r="N83" s="297">
        <f t="shared" si="15"/>
        <v>198.226</v>
      </c>
      <c r="O83" s="297">
        <f t="shared" si="15"/>
        <v>8903.4590000000007</v>
      </c>
      <c r="P83" s="297">
        <f t="shared" ref="P83" si="16">SUM(G83:O83)</f>
        <v>57637.816000000013</v>
      </c>
    </row>
    <row r="84" spans="1:16" ht="15" customHeight="1">
      <c r="F84" s="34" t="s">
        <v>62</v>
      </c>
      <c r="G84" s="33">
        <v>1664.4079999999999</v>
      </c>
      <c r="H84" s="33">
        <v>9608.4599999999991</v>
      </c>
      <c r="I84" s="33">
        <v>12109.948</v>
      </c>
      <c r="J84" s="33">
        <v>103.508</v>
      </c>
      <c r="K84" s="33">
        <v>4432.9189999999999</v>
      </c>
      <c r="L84" s="33">
        <v>19109.400000000001</v>
      </c>
      <c r="M84" s="33">
        <v>490.048</v>
      </c>
      <c r="N84" s="33">
        <v>173.11600000000001</v>
      </c>
      <c r="O84" s="33">
        <v>8584.7160000000003</v>
      </c>
      <c r="P84" s="33">
        <f t="shared" ref="P84:P85" si="17">SUM(G84:O84)</f>
        <v>56276.523000000008</v>
      </c>
    </row>
    <row r="85" spans="1:16" ht="15" customHeight="1">
      <c r="F85" s="34" t="s">
        <v>132</v>
      </c>
      <c r="G85" s="33">
        <v>0</v>
      </c>
      <c r="H85" s="33">
        <v>125.10000000000036</v>
      </c>
      <c r="I85" s="33">
        <v>121.26000000000022</v>
      </c>
      <c r="J85" s="33">
        <v>11.497</v>
      </c>
      <c r="K85" s="33">
        <v>231.67600000000039</v>
      </c>
      <c r="L85" s="33">
        <v>510.58699999999953</v>
      </c>
      <c r="M85" s="33">
        <v>17.319999999999993</v>
      </c>
      <c r="N85" s="33">
        <v>25.109999999999985</v>
      </c>
      <c r="O85" s="33">
        <v>318.74299999999999</v>
      </c>
      <c r="P85" s="33">
        <f t="shared" si="17"/>
        <v>1361.2930000000003</v>
      </c>
    </row>
    <row r="86" spans="1:16" ht="9" customHeight="1">
      <c r="G86" s="267"/>
      <c r="H86" s="33"/>
      <c r="I86" s="33"/>
      <c r="J86" s="33"/>
      <c r="K86" s="33"/>
      <c r="L86" s="33"/>
      <c r="M86" s="33"/>
      <c r="N86" s="33"/>
      <c r="O86" s="33"/>
      <c r="P86" s="33"/>
    </row>
    <row r="87" spans="1:16" s="316" customFormat="1" ht="15" customHeight="1">
      <c r="A87" s="27"/>
      <c r="B87" s="27" t="s">
        <v>37</v>
      </c>
      <c r="C87" s="27"/>
      <c r="D87" s="27"/>
      <c r="E87" s="29"/>
      <c r="F87" s="29"/>
      <c r="G87" s="24">
        <f>SUM(G88:G93)</f>
        <v>176.285</v>
      </c>
      <c r="H87" s="24">
        <f t="shared" ref="H87:O87" si="18">SUM(H88:H93)</f>
        <v>11167.548000000001</v>
      </c>
      <c r="I87" s="24">
        <f t="shared" si="18"/>
        <v>3618.1860000000001</v>
      </c>
      <c r="J87" s="24">
        <f t="shared" si="18"/>
        <v>393.10399999999998</v>
      </c>
      <c r="K87" s="24">
        <f t="shared" si="18"/>
        <v>4797.9880000000003</v>
      </c>
      <c r="L87" s="24">
        <f t="shared" si="18"/>
        <v>10309.317999999999</v>
      </c>
      <c r="M87" s="24">
        <f t="shared" si="18"/>
        <v>690.13900000000001</v>
      </c>
      <c r="N87" s="24">
        <f t="shared" si="18"/>
        <v>290</v>
      </c>
      <c r="O87" s="24">
        <f t="shared" si="18"/>
        <v>6434.152000000001</v>
      </c>
      <c r="P87" s="297">
        <f t="shared" ref="P87" si="19">SUM(G87:O87)</f>
        <v>37876.720000000001</v>
      </c>
    </row>
    <row r="88" spans="1:16" ht="15" customHeight="1">
      <c r="F88" s="34" t="s">
        <v>63</v>
      </c>
      <c r="G88" s="33">
        <v>70.462000000000003</v>
      </c>
      <c r="H88" s="33">
        <v>4211.2340000000004</v>
      </c>
      <c r="I88" s="33">
        <v>1844.596</v>
      </c>
      <c r="J88" s="33">
        <v>25.687000000000001</v>
      </c>
      <c r="K88" s="33">
        <v>1141.146</v>
      </c>
      <c r="L88" s="33">
        <v>3317.9850000000001</v>
      </c>
      <c r="M88" s="33">
        <v>456.56299999999999</v>
      </c>
      <c r="N88" s="33">
        <v>78.016000000000005</v>
      </c>
      <c r="O88" s="33">
        <v>2256.3320000000003</v>
      </c>
      <c r="P88" s="33">
        <f t="shared" ref="P88:P93" si="20">SUM(G88:O88)</f>
        <v>13402.021000000001</v>
      </c>
    </row>
    <row r="89" spans="1:16" ht="15" customHeight="1">
      <c r="F89" s="34" t="s">
        <v>39</v>
      </c>
      <c r="G89" s="33">
        <v>0.497</v>
      </c>
      <c r="H89" s="33">
        <v>833.40599999999995</v>
      </c>
      <c r="I89" s="33">
        <v>132.024</v>
      </c>
      <c r="J89" s="33">
        <v>18.920000000000002</v>
      </c>
      <c r="K89" s="33">
        <v>438.89600000000002</v>
      </c>
      <c r="L89" s="33">
        <v>1216.3040000000001</v>
      </c>
      <c r="M89" s="33">
        <v>20.669</v>
      </c>
      <c r="N89" s="33">
        <v>32.167999999999999</v>
      </c>
      <c r="O89" s="33">
        <v>1341.98</v>
      </c>
      <c r="P89" s="33">
        <f t="shared" si="20"/>
        <v>4034.864</v>
      </c>
    </row>
    <row r="90" spans="1:16" ht="15" customHeight="1">
      <c r="F90" s="34" t="s">
        <v>40</v>
      </c>
      <c r="G90" s="33">
        <v>0.121</v>
      </c>
      <c r="H90" s="33">
        <v>1151.521</v>
      </c>
      <c r="I90" s="33">
        <v>1032.3889999999999</v>
      </c>
      <c r="J90" s="33">
        <v>258.43099999999998</v>
      </c>
      <c r="K90" s="33">
        <v>970.81200000000001</v>
      </c>
      <c r="L90" s="33">
        <v>1724.354</v>
      </c>
      <c r="M90" s="33">
        <v>61.118000000000002</v>
      </c>
      <c r="N90" s="33">
        <v>11.819000000000001</v>
      </c>
      <c r="O90" s="33">
        <v>634.45799999999997</v>
      </c>
      <c r="P90" s="33">
        <f t="shared" si="20"/>
        <v>5845.0230000000001</v>
      </c>
    </row>
    <row r="91" spans="1:16" ht="15" customHeight="1">
      <c r="F91" s="34" t="s">
        <v>38</v>
      </c>
      <c r="G91" s="33">
        <v>0</v>
      </c>
      <c r="H91" s="33">
        <v>1085.1010000000001</v>
      </c>
      <c r="I91" s="33">
        <v>69.569000000000003</v>
      </c>
      <c r="J91" s="33">
        <v>30.375</v>
      </c>
      <c r="K91" s="33">
        <v>212.67500000000001</v>
      </c>
      <c r="L91" s="33">
        <v>698.68399999999997</v>
      </c>
      <c r="M91" s="33">
        <v>14.15</v>
      </c>
      <c r="N91" s="33">
        <v>24</v>
      </c>
      <c r="O91" s="33">
        <v>447.93</v>
      </c>
      <c r="P91" s="33">
        <f t="shared" si="20"/>
        <v>2582.4839999999999</v>
      </c>
    </row>
    <row r="92" spans="1:16" ht="15" customHeight="1">
      <c r="F92" s="34" t="s">
        <v>43</v>
      </c>
      <c r="G92" s="33">
        <v>7.9569999999999999</v>
      </c>
      <c r="H92" s="33">
        <v>180.26</v>
      </c>
      <c r="I92" s="33">
        <v>44.817999999999998</v>
      </c>
      <c r="J92" s="33">
        <v>9.1240000000000006</v>
      </c>
      <c r="K92" s="33">
        <v>134.43899999999999</v>
      </c>
      <c r="L92" s="33">
        <v>215.35400000000001</v>
      </c>
      <c r="M92" s="33">
        <v>4.2590000000000003</v>
      </c>
      <c r="N92" s="33">
        <v>19.852</v>
      </c>
      <c r="O92" s="33">
        <v>85.087000000000003</v>
      </c>
      <c r="P92" s="33">
        <f t="shared" si="20"/>
        <v>701.15</v>
      </c>
    </row>
    <row r="93" spans="1:16" ht="15" customHeight="1">
      <c r="F93" s="34" t="s">
        <v>120</v>
      </c>
      <c r="G93" s="33">
        <v>97.248000000000005</v>
      </c>
      <c r="H93" s="33">
        <v>3706.0259999999998</v>
      </c>
      <c r="I93" s="33">
        <v>494.78999999999996</v>
      </c>
      <c r="J93" s="33">
        <v>50.56699999999995</v>
      </c>
      <c r="K93" s="33">
        <v>1900.0200000000004</v>
      </c>
      <c r="L93" s="33">
        <v>3136.6369999999979</v>
      </c>
      <c r="M93" s="33">
        <v>133.38</v>
      </c>
      <c r="N93" s="33">
        <v>124.14500000000001</v>
      </c>
      <c r="O93" s="33">
        <v>1668.365</v>
      </c>
      <c r="P93" s="33">
        <f t="shared" si="20"/>
        <v>11311.177999999998</v>
      </c>
    </row>
    <row r="94" spans="1:16" ht="14.1" customHeight="1">
      <c r="A94" s="263"/>
      <c r="B94" s="259"/>
      <c r="C94" s="259"/>
      <c r="D94" s="259"/>
      <c r="E94" s="259"/>
      <c r="F94" s="263"/>
      <c r="G94" s="268"/>
      <c r="H94" s="219"/>
      <c r="I94" s="219"/>
      <c r="J94" s="219"/>
      <c r="K94" s="219"/>
      <c r="L94" s="219"/>
      <c r="M94" s="219"/>
      <c r="N94" s="219"/>
      <c r="O94" s="219"/>
      <c r="P94" s="219"/>
    </row>
    <row r="95" spans="1:16" s="317" customFormat="1" ht="15" customHeight="1">
      <c r="A95" s="264"/>
      <c r="B95" s="266" t="s">
        <v>196</v>
      </c>
      <c r="C95" s="264"/>
      <c r="D95" s="264"/>
      <c r="E95" s="264"/>
      <c r="F95" s="264"/>
      <c r="G95" s="230">
        <v>59.655000000000001</v>
      </c>
      <c r="H95" s="230">
        <v>6284.3980000000001</v>
      </c>
      <c r="I95" s="230">
        <v>1644.5319999999999</v>
      </c>
      <c r="J95" s="230">
        <v>341.904</v>
      </c>
      <c r="K95" s="230">
        <v>3333.29</v>
      </c>
      <c r="L95" s="230">
        <v>6316.2020000000002</v>
      </c>
      <c r="M95" s="230">
        <v>213.916</v>
      </c>
      <c r="N95" s="230">
        <v>154.065</v>
      </c>
      <c r="O95" s="230">
        <v>3349.0540000000001</v>
      </c>
      <c r="P95" s="230">
        <f t="shared" ref="P95" si="21">SUM(G95:O95)</f>
        <v>21697.016</v>
      </c>
    </row>
    <row r="96" spans="1:16" ht="9" customHeight="1">
      <c r="G96" s="267"/>
      <c r="H96" s="33"/>
      <c r="I96" s="33"/>
      <c r="J96" s="33"/>
      <c r="K96" s="33"/>
      <c r="L96" s="33"/>
      <c r="M96" s="33"/>
      <c r="N96" s="33"/>
      <c r="O96" s="33"/>
      <c r="P96" s="33"/>
    </row>
    <row r="97" spans="1:16" s="316" customFormat="1" ht="15" customHeight="1">
      <c r="A97" s="27"/>
      <c r="B97" s="27" t="s">
        <v>44</v>
      </c>
      <c r="C97" s="27"/>
      <c r="D97" s="27"/>
      <c r="E97" s="29"/>
      <c r="F97" s="29"/>
      <c r="G97" s="297">
        <v>1.0109999999999999</v>
      </c>
      <c r="H97" s="297">
        <v>784.75900000000001</v>
      </c>
      <c r="I97" s="297">
        <v>1179.4580000000001</v>
      </c>
      <c r="J97" s="297">
        <v>52.286999999999999</v>
      </c>
      <c r="K97" s="297">
        <v>236.14500000000001</v>
      </c>
      <c r="L97" s="297">
        <v>748.61599999999999</v>
      </c>
      <c r="M97" s="297">
        <v>166.255</v>
      </c>
      <c r="N97" s="297">
        <v>33.18</v>
      </c>
      <c r="O97" s="297">
        <v>426.47099999999955</v>
      </c>
      <c r="P97" s="297">
        <f t="shared" ref="P97" si="22">SUM(G97:O97)</f>
        <v>3628.1819999999998</v>
      </c>
    </row>
    <row r="98" spans="1:16" ht="15" customHeight="1">
      <c r="F98" s="34" t="s">
        <v>45</v>
      </c>
      <c r="G98" s="39">
        <v>1.0109999999999999</v>
      </c>
      <c r="H98" s="33">
        <v>661.755</v>
      </c>
      <c r="I98" s="33">
        <v>1037.875</v>
      </c>
      <c r="J98" s="33">
        <v>50.463000000000001</v>
      </c>
      <c r="K98" s="33">
        <v>167.12100000000001</v>
      </c>
      <c r="L98" s="33">
        <v>697.78399999999999</v>
      </c>
      <c r="M98" s="33">
        <v>155.43899999999999</v>
      </c>
      <c r="N98" s="33">
        <v>24.198</v>
      </c>
      <c r="O98" s="33">
        <v>387.60100000000011</v>
      </c>
      <c r="P98" s="33">
        <f t="shared" ref="P98:P100" si="23">SUM(G98:O98)</f>
        <v>3183.2469999999998</v>
      </c>
    </row>
    <row r="99" spans="1:16" ht="15" customHeight="1">
      <c r="F99" s="34" t="s">
        <v>46</v>
      </c>
      <c r="G99" s="39">
        <v>0</v>
      </c>
      <c r="H99" s="33">
        <v>70.691999999999993</v>
      </c>
      <c r="I99" s="33">
        <v>135.49100000000001</v>
      </c>
      <c r="J99" s="33">
        <v>0.71799999999999997</v>
      </c>
      <c r="K99" s="33">
        <v>28.847000000000001</v>
      </c>
      <c r="L99" s="33">
        <v>46.104999999999997</v>
      </c>
      <c r="M99" s="33">
        <v>8.1329999999999991</v>
      </c>
      <c r="N99" s="33">
        <v>5.0839999999999996</v>
      </c>
      <c r="O99" s="33">
        <v>34.95999999999998</v>
      </c>
      <c r="P99" s="33">
        <f t="shared" si="23"/>
        <v>330.03</v>
      </c>
    </row>
    <row r="100" spans="1:16" ht="15" customHeight="1">
      <c r="F100" s="34" t="s">
        <v>121</v>
      </c>
      <c r="G100" s="39">
        <f t="shared" ref="G100:O100" si="24">+G97-SUM(G98:G99)</f>
        <v>0</v>
      </c>
      <c r="H100" s="33">
        <f t="shared" si="24"/>
        <v>52.312000000000012</v>
      </c>
      <c r="I100" s="33">
        <f t="shared" si="24"/>
        <v>6.0920000000000982</v>
      </c>
      <c r="J100" s="33">
        <f t="shared" si="24"/>
        <v>1.1060000000000016</v>
      </c>
      <c r="K100" s="33">
        <f t="shared" si="24"/>
        <v>40.176999999999992</v>
      </c>
      <c r="L100" s="33">
        <f t="shared" si="24"/>
        <v>4.7269999999999754</v>
      </c>
      <c r="M100" s="33">
        <f t="shared" si="24"/>
        <v>2.6829999999999927</v>
      </c>
      <c r="N100" s="33">
        <f t="shared" si="24"/>
        <v>3.8979999999999997</v>
      </c>
      <c r="O100" s="33">
        <f t="shared" si="24"/>
        <v>3.9099999999994566</v>
      </c>
      <c r="P100" s="33">
        <f t="shared" si="23"/>
        <v>114.90499999999952</v>
      </c>
    </row>
    <row r="101" spans="1:16" ht="9" customHeight="1">
      <c r="G101" s="267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1:16" s="316" customFormat="1" ht="15" customHeight="1">
      <c r="A102" s="27"/>
      <c r="B102" s="27" t="s">
        <v>47</v>
      </c>
      <c r="C102" s="27"/>
      <c r="D102" s="27"/>
      <c r="E102" s="29"/>
      <c r="F102" s="29"/>
      <c r="G102" s="297">
        <v>0</v>
      </c>
      <c r="H102" s="297">
        <v>149.626</v>
      </c>
      <c r="I102" s="297">
        <v>130.00899999999999</v>
      </c>
      <c r="J102" s="297">
        <v>6.3380000000000001</v>
      </c>
      <c r="K102" s="297">
        <v>101.139</v>
      </c>
      <c r="L102" s="297">
        <v>325.01799999999997</v>
      </c>
      <c r="M102" s="297">
        <v>25.988</v>
      </c>
      <c r="N102" s="297">
        <v>28.335999999999999</v>
      </c>
      <c r="O102" s="297">
        <v>156.78700000000003</v>
      </c>
      <c r="P102" s="297">
        <f t="shared" ref="P102" si="25">SUM(G102:O102)</f>
        <v>923.24099999999999</v>
      </c>
    </row>
    <row r="103" spans="1:16" ht="9" customHeight="1">
      <c r="G103" s="269"/>
      <c r="H103" s="231"/>
      <c r="I103" s="231"/>
      <c r="J103" s="231"/>
      <c r="K103" s="231"/>
      <c r="L103" s="231"/>
      <c r="M103" s="231"/>
      <c r="N103" s="231"/>
      <c r="O103" s="231"/>
      <c r="P103" s="231"/>
    </row>
    <row r="104" spans="1:16" s="258" customFormat="1" ht="15" customHeight="1">
      <c r="A104" s="27"/>
      <c r="B104" s="28" t="s">
        <v>141</v>
      </c>
      <c r="C104" s="28"/>
      <c r="D104" s="28"/>
      <c r="E104" s="29"/>
      <c r="F104" s="29"/>
      <c r="G104" s="297">
        <v>82.685000000000002</v>
      </c>
      <c r="H104" s="297">
        <v>2E-3</v>
      </c>
      <c r="I104" s="297">
        <v>253.607</v>
      </c>
      <c r="J104" s="297">
        <v>2E-3</v>
      </c>
      <c r="K104" s="297">
        <v>4.8000000000000001E-2</v>
      </c>
      <c r="L104" s="297">
        <v>3.4740000000000002</v>
      </c>
      <c r="M104" s="297">
        <v>0.14199999999999999</v>
      </c>
      <c r="N104" s="297">
        <v>1E-3</v>
      </c>
      <c r="O104" s="297">
        <v>35.942</v>
      </c>
      <c r="P104" s="297">
        <f t="shared" ref="P104" si="26">SUM(G104:O104)</f>
        <v>375.90299999999996</v>
      </c>
    </row>
    <row r="105" spans="1:16" s="258" customFormat="1" ht="14.1" customHeight="1">
      <c r="A105" s="60"/>
      <c r="B105" s="52"/>
      <c r="C105" s="52"/>
      <c r="D105" s="52"/>
      <c r="E105" s="52"/>
      <c r="F105" s="60"/>
      <c r="G105" s="226"/>
      <c r="H105" s="212"/>
      <c r="I105" s="212"/>
      <c r="J105" s="212"/>
      <c r="K105" s="212"/>
      <c r="L105" s="212"/>
      <c r="M105" s="212"/>
      <c r="N105" s="212"/>
      <c r="O105" s="212"/>
      <c r="P105" s="212"/>
    </row>
    <row r="106" spans="1:16" s="258" customFormat="1" ht="20.100000000000001" customHeight="1" thickBot="1">
      <c r="A106" s="233"/>
      <c r="B106" s="234" t="s">
        <v>186</v>
      </c>
      <c r="C106" s="233"/>
      <c r="D106" s="235"/>
      <c r="E106" s="235"/>
      <c r="F106" s="235"/>
      <c r="G106" s="298">
        <f t="shared" ref="G106:P106" si="27">+G66+G83+G87+G97+G102+G104</f>
        <v>4641.3480000000009</v>
      </c>
      <c r="H106" s="298">
        <f t="shared" si="27"/>
        <v>62191.970999999998</v>
      </c>
      <c r="I106" s="298">
        <f t="shared" si="27"/>
        <v>50757.829000000005</v>
      </c>
      <c r="J106" s="298">
        <f t="shared" si="27"/>
        <v>7900.7520000000013</v>
      </c>
      <c r="K106" s="298">
        <f t="shared" si="27"/>
        <v>22862.287</v>
      </c>
      <c r="L106" s="298">
        <f t="shared" si="27"/>
        <v>53725.453000000001</v>
      </c>
      <c r="M106" s="298">
        <f t="shared" si="27"/>
        <v>4046.2249999999995</v>
      </c>
      <c r="N106" s="298">
        <f t="shared" si="27"/>
        <v>1087.671</v>
      </c>
      <c r="O106" s="298">
        <f t="shared" si="27"/>
        <v>31759.555999999997</v>
      </c>
      <c r="P106" s="298">
        <f t="shared" si="27"/>
        <v>238973.09200000003</v>
      </c>
    </row>
    <row r="107" spans="1:16" s="60" customFormat="1" ht="20.100000000000001" customHeight="1">
      <c r="A107" s="67"/>
      <c r="B107" s="52"/>
      <c r="C107" s="67"/>
      <c r="G107" s="128"/>
      <c r="H107" s="128"/>
      <c r="I107" s="128"/>
      <c r="J107" s="128"/>
    </row>
    <row r="108" spans="1:16" s="7" customFormat="1" ht="6.9" customHeight="1">
      <c r="A108" s="232"/>
      <c r="B108" s="239"/>
      <c r="C108" s="239"/>
      <c r="D108" s="239"/>
      <c r="E108" s="239"/>
      <c r="F108" s="232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</row>
    <row r="109" spans="1:16" s="7" customFormat="1" ht="6.9" customHeight="1">
      <c r="A109" s="1"/>
      <c r="B109" s="52"/>
      <c r="C109" s="52"/>
      <c r="D109" s="52"/>
      <c r="E109" s="52"/>
      <c r="G109" s="219"/>
      <c r="H109" s="219"/>
      <c r="I109" s="219"/>
      <c r="J109" s="219"/>
      <c r="K109" s="219"/>
      <c r="L109" s="219"/>
      <c r="M109" s="219"/>
      <c r="N109" s="219"/>
      <c r="O109" s="219"/>
      <c r="P109" s="141"/>
    </row>
    <row r="110" spans="1:16" s="60" customFormat="1">
      <c r="A110" s="43"/>
      <c r="B110" s="1"/>
      <c r="C110" s="36" t="s">
        <v>114</v>
      </c>
      <c r="D110" s="36"/>
      <c r="E110" s="36"/>
      <c r="F110" s="1" t="s">
        <v>197</v>
      </c>
      <c r="G110" s="33"/>
      <c r="H110" s="33"/>
      <c r="I110" s="33"/>
      <c r="J110" s="33"/>
      <c r="K110" s="33"/>
      <c r="L110" s="33"/>
      <c r="M110" s="33"/>
      <c r="N110" s="33"/>
      <c r="O110" s="33"/>
      <c r="P110" s="185"/>
    </row>
    <row r="111" spans="1:16" s="60" customFormat="1">
      <c r="A111" s="43"/>
      <c r="B111" s="1"/>
      <c r="C111" s="36"/>
      <c r="D111" s="36"/>
      <c r="E111" s="36"/>
      <c r="F111" s="1" t="s">
        <v>128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185"/>
    </row>
    <row r="112" spans="1:16" s="60" customFormat="1" ht="2.25" customHeight="1">
      <c r="A112" s="43"/>
      <c r="B112" s="1"/>
      <c r="C112" s="36"/>
      <c r="D112" s="36"/>
      <c r="E112" s="36"/>
      <c r="F112" s="1"/>
      <c r="G112" s="33"/>
      <c r="H112" s="33"/>
      <c r="I112" s="33"/>
      <c r="J112" s="33"/>
      <c r="K112" s="33"/>
      <c r="L112" s="33"/>
      <c r="M112" s="33"/>
      <c r="N112" s="33"/>
      <c r="O112" s="33"/>
      <c r="P112" s="185"/>
    </row>
    <row r="113" spans="1:16" s="7" customFormat="1">
      <c r="A113" s="1"/>
      <c r="B113" s="1"/>
      <c r="C113" s="227" t="s">
        <v>112</v>
      </c>
      <c r="D113" s="227"/>
      <c r="E113" s="227"/>
      <c r="F113" s="40" t="s">
        <v>236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45"/>
    </row>
    <row r="114" spans="1:16" s="7" customFormat="1">
      <c r="A114" s="1"/>
      <c r="B114" s="1"/>
      <c r="C114" s="227"/>
      <c r="D114" s="227"/>
      <c r="E114" s="227"/>
      <c r="F114" s="40" t="s">
        <v>129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45"/>
    </row>
    <row r="115" spans="1:16" ht="9" customHeight="1"/>
    <row r="118" spans="1:16">
      <c r="F118" s="270"/>
    </row>
    <row r="119" spans="1:16">
      <c r="P119" s="244"/>
    </row>
    <row r="120" spans="1:16">
      <c r="F120" s="294"/>
      <c r="P120" s="295"/>
    </row>
    <row r="121" spans="1:16">
      <c r="F121" s="270"/>
    </row>
    <row r="122" spans="1:16">
      <c r="F122" s="270"/>
    </row>
    <row r="123" spans="1:16">
      <c r="F123" s="294"/>
      <c r="P123" s="249"/>
    </row>
  </sheetData>
  <sortState ref="A31:S35">
    <sortCondition descending="1" ref="P31:P35"/>
  </sortState>
  <mergeCells count="12">
    <mergeCell ref="A64:P64"/>
    <mergeCell ref="O3:P4"/>
    <mergeCell ref="A7:P7"/>
    <mergeCell ref="O60:P61"/>
    <mergeCell ref="A2:E3"/>
    <mergeCell ref="F2:K2"/>
    <mergeCell ref="M2:M3"/>
    <mergeCell ref="F3:J3"/>
    <mergeCell ref="A59:E60"/>
    <mergeCell ref="F59:K59"/>
    <mergeCell ref="M59:M60"/>
    <mergeCell ref="F60:J60"/>
  </mergeCells>
  <printOptions horizontalCentered="1"/>
  <pageMargins left="0.196850393700787" right="0.196850393700787" top="0.47244094488188998" bottom="0.196850393700787" header="0.31496062992126" footer="0.31496062992126"/>
  <pageSetup paperSize="9" scale="58" fitToHeight="0" orientation="landscape" r:id="rId1"/>
  <rowBreaks count="1" manualBreakCount="1">
    <brk id="57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13A5-10A9-487D-ABC1-30B3E6A939CF}">
  <dimension ref="A1"/>
  <sheetViews>
    <sheetView view="pageBreakPreview" zoomScale="90" zoomScaleNormal="100" zoomScaleSheetLayoutView="90" workbookViewId="0">
      <selection activeCell="A2" sqref="A2"/>
    </sheetView>
  </sheetViews>
  <sheetFormatPr defaultRowHeight="14.4"/>
  <cols>
    <col min="11" max="11" width="14.5546875" customWidth="1"/>
  </cols>
  <sheetData/>
  <sheetProtection algorithmName="SHA-512" hashValue="U1fXUhQ8fgNg9vTmxzvW51iMfeBwQn4t2q3mYfvyL5zo/XIk7//UZAqIi231+9mOmZ3C2ow5OVb3Q61re9wT9A==" saltValue="dFFc9RXK58rvK9ZAWF5FdA==" spinCount="100000" sheet="1" objects="1" scenarios="1"/>
  <pageMargins left="0.7" right="0.7" top="0.75" bottom="0.75" header="0.3" footer="0.3"/>
  <pageSetup paperSize="9" scale="8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4145-A3D7-4D67-B92E-2FA7252C8778}">
  <dimension ref="A2:L70"/>
  <sheetViews>
    <sheetView showGridLines="0" view="pageBreakPreview" zoomScale="70" zoomScaleNormal="55" zoomScaleSheetLayoutView="70" workbookViewId="0">
      <pane xSplit="6" ySplit="6" topLeftCell="G7" activePane="bottomRight" state="frozen"/>
      <selection activeCell="R26" sqref="R26"/>
      <selection pane="topRight" activeCell="R26" sqref="R26"/>
      <selection pane="bottomLeft" activeCell="R26" sqref="R26"/>
      <selection pane="bottomRight" activeCell="X34" sqref="X34"/>
    </sheetView>
  </sheetViews>
  <sheetFormatPr defaultColWidth="9.109375" defaultRowHeight="13.8"/>
  <cols>
    <col min="1" max="1" width="3.5546875" style="388" customWidth="1"/>
    <col min="2" max="2" width="6.109375" style="328" customWidth="1"/>
    <col min="3" max="3" width="7.6640625" style="329" customWidth="1"/>
    <col min="4" max="4" width="5" style="329" customWidth="1"/>
    <col min="5" max="5" width="45.5546875" style="329" customWidth="1"/>
    <col min="6" max="6" width="3.88671875" style="329" customWidth="1"/>
    <col min="7" max="10" width="10.88671875" style="330" customWidth="1"/>
    <col min="11" max="12" width="10.88671875" style="389" customWidth="1"/>
    <col min="13" max="16384" width="9.109375" style="329"/>
  </cols>
  <sheetData>
    <row r="2" spans="1:12" s="323" customFormat="1">
      <c r="A2" s="488" t="s">
        <v>253</v>
      </c>
      <c r="B2" s="488"/>
      <c r="C2" s="488"/>
      <c r="D2" s="321" t="s">
        <v>108</v>
      </c>
      <c r="E2" s="322"/>
      <c r="G2" s="324"/>
      <c r="H2" s="324"/>
      <c r="I2" s="324"/>
      <c r="J2" s="324"/>
      <c r="K2" s="325" t="s">
        <v>254</v>
      </c>
      <c r="L2" s="325" t="s">
        <v>254</v>
      </c>
    </row>
    <row r="3" spans="1:12" s="323" customFormat="1" ht="15" customHeight="1">
      <c r="A3" s="488"/>
      <c r="B3" s="488"/>
      <c r="C3" s="488"/>
      <c r="D3" s="326" t="s">
        <v>209</v>
      </c>
      <c r="E3" s="322"/>
      <c r="G3" s="324"/>
      <c r="H3" s="324"/>
      <c r="I3" s="324"/>
      <c r="J3" s="489" t="s">
        <v>255</v>
      </c>
      <c r="K3" s="489"/>
      <c r="L3" s="489"/>
    </row>
    <row r="4" spans="1:12" ht="8.25" customHeight="1">
      <c r="A4" s="327"/>
      <c r="J4" s="489"/>
      <c r="K4" s="489"/>
      <c r="L4" s="489"/>
    </row>
    <row r="5" spans="1:12" s="336" customFormat="1" ht="24.75" customHeight="1">
      <c r="A5" s="331"/>
      <c r="B5" s="332"/>
      <c r="C5" s="333"/>
      <c r="D5" s="333"/>
      <c r="E5" s="334"/>
      <c r="F5" s="334"/>
      <c r="G5" s="335">
        <v>2013</v>
      </c>
      <c r="H5" s="335">
        <v>2014</v>
      </c>
      <c r="I5" s="335">
        <v>2015</v>
      </c>
      <c r="J5" s="335">
        <v>2016</v>
      </c>
      <c r="K5" s="335">
        <v>2017</v>
      </c>
      <c r="L5" s="335">
        <v>2018</v>
      </c>
    </row>
    <row r="6" spans="1:12" s="323" customFormat="1" ht="18" customHeight="1">
      <c r="A6" s="337"/>
      <c r="B6" s="338"/>
      <c r="C6" s="339"/>
      <c r="D6" s="339"/>
      <c r="E6" s="339"/>
      <c r="F6" s="340"/>
      <c r="G6" s="341"/>
      <c r="H6" s="341"/>
      <c r="I6" s="341"/>
      <c r="J6" s="341"/>
      <c r="K6" s="341"/>
      <c r="L6" s="341"/>
    </row>
    <row r="7" spans="1:12" s="323" customFormat="1" ht="24.75" customHeight="1" thickBot="1">
      <c r="A7" s="342" t="s">
        <v>256</v>
      </c>
      <c r="B7" s="343"/>
      <c r="C7" s="344"/>
      <c r="D7" s="344"/>
      <c r="E7" s="344"/>
      <c r="F7" s="345"/>
      <c r="G7" s="346">
        <v>132684.98699999999</v>
      </c>
      <c r="H7" s="346">
        <v>137618.26199999999</v>
      </c>
      <c r="I7" s="346">
        <v>136095.45699999999</v>
      </c>
      <c r="J7" s="346">
        <v>147595.663</v>
      </c>
      <c r="K7" s="346">
        <v>159383.93299999999</v>
      </c>
      <c r="L7" s="346">
        <v>162374.51299999998</v>
      </c>
    </row>
    <row r="8" spans="1:12" s="323" customFormat="1" ht="24.75" customHeight="1">
      <c r="A8" s="320"/>
      <c r="B8" s="347"/>
      <c r="C8" s="348"/>
      <c r="D8" s="348"/>
      <c r="E8" s="348"/>
      <c r="F8" s="349"/>
      <c r="G8" s="350"/>
      <c r="H8" s="350"/>
      <c r="I8" s="350"/>
      <c r="J8" s="350"/>
      <c r="K8" s="350"/>
      <c r="L8" s="350"/>
    </row>
    <row r="9" spans="1:12" s="355" customFormat="1" ht="20.100000000000001" customHeight="1">
      <c r="A9" s="351" t="s">
        <v>73</v>
      </c>
      <c r="B9" s="481" t="s">
        <v>58</v>
      </c>
      <c r="C9" s="481"/>
      <c r="D9" s="481"/>
      <c r="E9" s="481"/>
      <c r="F9" s="352"/>
      <c r="G9" s="353">
        <v>7437.165</v>
      </c>
      <c r="H9" s="353">
        <v>7947.0469999999996</v>
      </c>
      <c r="I9" s="354">
        <v>8402.4179999999997</v>
      </c>
      <c r="J9" s="354">
        <v>9440.0960000000014</v>
      </c>
      <c r="K9" s="354">
        <v>10724.981</v>
      </c>
      <c r="L9" s="354">
        <v>11672.811</v>
      </c>
    </row>
    <row r="10" spans="1:12" s="323" customFormat="1" ht="18.899999999999999" customHeight="1">
      <c r="A10" s="356"/>
      <c r="B10" s="480" t="s">
        <v>59</v>
      </c>
      <c r="C10" s="480"/>
      <c r="D10" s="480"/>
      <c r="E10" s="480"/>
      <c r="F10" s="349"/>
      <c r="G10" s="357"/>
      <c r="H10" s="357"/>
      <c r="I10" s="358"/>
      <c r="J10" s="358"/>
      <c r="K10" s="358"/>
      <c r="L10" s="358"/>
    </row>
    <row r="11" spans="1:12" s="323" customFormat="1" ht="6" customHeight="1">
      <c r="A11" s="356"/>
      <c r="B11" s="359"/>
      <c r="C11" s="359"/>
      <c r="D11" s="359"/>
      <c r="E11" s="359"/>
      <c r="F11" s="349"/>
      <c r="G11" s="357"/>
      <c r="H11" s="357"/>
      <c r="I11" s="358"/>
      <c r="J11" s="358"/>
      <c r="K11" s="358"/>
      <c r="L11" s="358"/>
    </row>
    <row r="12" spans="1:12" s="355" customFormat="1" ht="20.100000000000001" customHeight="1">
      <c r="A12" s="351" t="s">
        <v>74</v>
      </c>
      <c r="B12" s="481" t="s">
        <v>13</v>
      </c>
      <c r="C12" s="481"/>
      <c r="D12" s="481"/>
      <c r="E12" s="481"/>
      <c r="F12" s="352"/>
      <c r="G12" s="353">
        <v>993.21800000000007</v>
      </c>
      <c r="H12" s="353">
        <v>1207.2529999999999</v>
      </c>
      <c r="I12" s="354">
        <v>1459.895</v>
      </c>
      <c r="J12" s="354">
        <v>1503.1529999999998</v>
      </c>
      <c r="K12" s="354">
        <v>1814.501</v>
      </c>
      <c r="L12" s="354">
        <v>2127.9259999999999</v>
      </c>
    </row>
    <row r="13" spans="1:12" s="323" customFormat="1" ht="18.899999999999999" customHeight="1">
      <c r="A13" s="356"/>
      <c r="B13" s="480" t="s">
        <v>6</v>
      </c>
      <c r="C13" s="480"/>
      <c r="D13" s="480"/>
      <c r="E13" s="480"/>
      <c r="F13" s="349"/>
      <c r="G13" s="357"/>
      <c r="H13" s="357"/>
      <c r="I13" s="358"/>
      <c r="J13" s="358"/>
      <c r="K13" s="358"/>
      <c r="L13" s="358"/>
    </row>
    <row r="14" spans="1:12" s="323" customFormat="1" ht="6" customHeight="1">
      <c r="A14" s="356"/>
      <c r="B14" s="359"/>
      <c r="C14" s="359"/>
      <c r="D14" s="359"/>
      <c r="E14" s="359"/>
      <c r="F14" s="349"/>
      <c r="G14" s="357"/>
      <c r="H14" s="357"/>
      <c r="I14" s="358"/>
      <c r="J14" s="358"/>
      <c r="K14" s="358"/>
      <c r="L14" s="358"/>
    </row>
    <row r="15" spans="1:12" s="355" customFormat="1" ht="20.100000000000001" customHeight="1">
      <c r="A15" s="351" t="s">
        <v>75</v>
      </c>
      <c r="B15" s="481" t="s">
        <v>257</v>
      </c>
      <c r="C15" s="481"/>
      <c r="D15" s="481"/>
      <c r="E15" s="481"/>
      <c r="F15" s="352"/>
      <c r="G15" s="353">
        <f t="shared" ref="G15:K15" si="0">G16+G19+G22</f>
        <v>14701.182000000001</v>
      </c>
      <c r="H15" s="353">
        <f t="shared" si="0"/>
        <v>15616.603999999999</v>
      </c>
      <c r="I15" s="354">
        <f t="shared" si="0"/>
        <v>16364.578000000001</v>
      </c>
      <c r="J15" s="354">
        <f t="shared" si="0"/>
        <v>17251.022000000001</v>
      </c>
      <c r="K15" s="354">
        <f t="shared" si="0"/>
        <v>19256.417999999998</v>
      </c>
      <c r="L15" s="354">
        <v>20524.348000000002</v>
      </c>
    </row>
    <row r="16" spans="1:12" s="323" customFormat="1" ht="18.899999999999999" customHeight="1">
      <c r="A16" s="347"/>
      <c r="B16" s="360" t="s">
        <v>92</v>
      </c>
      <c r="C16" s="349" t="s">
        <v>258</v>
      </c>
      <c r="D16" s="349"/>
      <c r="E16" s="349"/>
      <c r="F16" s="349"/>
      <c r="G16" s="357">
        <f t="shared" ref="G16:L16" si="1">G17+G18</f>
        <v>5945.1210000000001</v>
      </c>
      <c r="H16" s="357">
        <f t="shared" si="1"/>
        <v>6320.3890000000001</v>
      </c>
      <c r="I16" s="357">
        <f t="shared" si="1"/>
        <v>6683.3360000000002</v>
      </c>
      <c r="J16" s="357">
        <f t="shared" si="1"/>
        <v>7113.6929999999993</v>
      </c>
      <c r="K16" s="357">
        <f t="shared" si="1"/>
        <v>6537.6139999999996</v>
      </c>
      <c r="L16" s="357">
        <f t="shared" si="1"/>
        <v>6771.9629999999997</v>
      </c>
    </row>
    <row r="17" spans="1:12" s="323" customFormat="1" ht="18.899999999999999" customHeight="1">
      <c r="A17" s="347"/>
      <c r="B17" s="360"/>
      <c r="C17" s="361" t="s">
        <v>93</v>
      </c>
      <c r="D17" s="361" t="s">
        <v>259</v>
      </c>
      <c r="E17" s="361"/>
      <c r="F17" s="349"/>
      <c r="G17" s="357">
        <v>2677.076</v>
      </c>
      <c r="H17" s="357">
        <v>2583.6959999999999</v>
      </c>
      <c r="I17" s="357">
        <v>2624.2020000000002</v>
      </c>
      <c r="J17" s="357">
        <v>2969.663</v>
      </c>
      <c r="K17" s="357">
        <v>2111.14</v>
      </c>
      <c r="L17" s="357">
        <v>2110.2379999999998</v>
      </c>
    </row>
    <row r="18" spans="1:12" s="323" customFormat="1" ht="18.899999999999999" customHeight="1">
      <c r="A18" s="347"/>
      <c r="B18" s="360"/>
      <c r="C18" s="361" t="s">
        <v>94</v>
      </c>
      <c r="D18" s="361" t="s">
        <v>260</v>
      </c>
      <c r="E18" s="361"/>
      <c r="F18" s="349"/>
      <c r="G18" s="357">
        <v>3268.0450000000001</v>
      </c>
      <c r="H18" s="357">
        <v>3736.6930000000002</v>
      </c>
      <c r="I18" s="357">
        <v>4059.134</v>
      </c>
      <c r="J18" s="357">
        <v>4144.03</v>
      </c>
      <c r="K18" s="357">
        <v>4426.4740000000002</v>
      </c>
      <c r="L18" s="357">
        <v>4661.7250000000004</v>
      </c>
    </row>
    <row r="19" spans="1:12" s="323" customFormat="1" ht="18.899999999999999" customHeight="1">
      <c r="A19" s="347"/>
      <c r="B19" s="360" t="s">
        <v>95</v>
      </c>
      <c r="C19" s="349" t="s">
        <v>261</v>
      </c>
      <c r="D19" s="349"/>
      <c r="E19" s="349"/>
      <c r="F19" s="349"/>
      <c r="G19" s="357">
        <f t="shared" ref="G19:L19" si="2">G20+G21</f>
        <v>7503.4589999999998</v>
      </c>
      <c r="H19" s="357">
        <f t="shared" si="2"/>
        <v>7978.8889999999992</v>
      </c>
      <c r="I19" s="357">
        <f t="shared" si="2"/>
        <v>8130.5820000000003</v>
      </c>
      <c r="J19" s="357">
        <f t="shared" si="2"/>
        <v>8550.4140000000007</v>
      </c>
      <c r="K19" s="357">
        <f t="shared" si="2"/>
        <v>10960.973</v>
      </c>
      <c r="L19" s="357">
        <f t="shared" si="2"/>
        <v>11783.886</v>
      </c>
    </row>
    <row r="20" spans="1:12" s="323" customFormat="1" ht="18.899999999999999" customHeight="1">
      <c r="A20" s="347"/>
      <c r="B20" s="360"/>
      <c r="C20" s="361" t="s">
        <v>96</v>
      </c>
      <c r="D20" s="361" t="s">
        <v>262</v>
      </c>
      <c r="E20" s="361"/>
      <c r="F20" s="349"/>
      <c r="G20" s="357">
        <v>1395.296</v>
      </c>
      <c r="H20" s="357">
        <v>1264.2739999999999</v>
      </c>
      <c r="I20" s="357">
        <v>1496.268</v>
      </c>
      <c r="J20" s="357">
        <v>1145.4849999999999</v>
      </c>
      <c r="K20" s="357">
        <v>1048.479</v>
      </c>
      <c r="L20" s="357">
        <v>1220.373</v>
      </c>
    </row>
    <row r="21" spans="1:12" s="323" customFormat="1" ht="18.899999999999999" customHeight="1">
      <c r="A21" s="347"/>
      <c r="B21" s="360"/>
      <c r="C21" s="361" t="s">
        <v>97</v>
      </c>
      <c r="D21" s="361" t="s">
        <v>260</v>
      </c>
      <c r="E21" s="361"/>
      <c r="F21" s="349"/>
      <c r="G21" s="357">
        <v>6108.1629999999996</v>
      </c>
      <c r="H21" s="357">
        <v>6714.6149999999998</v>
      </c>
      <c r="I21" s="357">
        <v>6634.3140000000003</v>
      </c>
      <c r="J21" s="357">
        <v>7404.9290000000001</v>
      </c>
      <c r="K21" s="357">
        <v>9912.4940000000006</v>
      </c>
      <c r="L21" s="357">
        <v>10563.513000000001</v>
      </c>
    </row>
    <row r="22" spans="1:12" s="323" customFormat="1" ht="18.899999999999999" customHeight="1">
      <c r="A22" s="347"/>
      <c r="B22" s="360" t="s">
        <v>98</v>
      </c>
      <c r="C22" s="349" t="s">
        <v>263</v>
      </c>
      <c r="D22" s="349"/>
      <c r="E22" s="349"/>
      <c r="F22" s="349"/>
      <c r="G22" s="357">
        <v>1252.6019999999999</v>
      </c>
      <c r="H22" s="357">
        <v>1317.326</v>
      </c>
      <c r="I22" s="357">
        <v>1550.66</v>
      </c>
      <c r="J22" s="357">
        <v>1586.915</v>
      </c>
      <c r="K22" s="357">
        <v>1757.8309999999999</v>
      </c>
      <c r="L22" s="357">
        <v>1968.4990000000003</v>
      </c>
    </row>
    <row r="23" spans="1:12" s="323" customFormat="1" ht="6" customHeight="1">
      <c r="A23" s="347"/>
      <c r="B23" s="362"/>
      <c r="C23" s="349"/>
      <c r="D23" s="349"/>
      <c r="E23" s="349"/>
      <c r="F23" s="349"/>
      <c r="G23" s="357"/>
      <c r="H23" s="357"/>
      <c r="I23" s="357"/>
      <c r="J23" s="357"/>
      <c r="K23" s="357"/>
      <c r="L23" s="357"/>
    </row>
    <row r="24" spans="1:12" s="323" customFormat="1" ht="20.100000000000001" customHeight="1">
      <c r="A24" s="351" t="s">
        <v>76</v>
      </c>
      <c r="B24" s="481" t="s">
        <v>264</v>
      </c>
      <c r="C24" s="481"/>
      <c r="D24" s="481"/>
      <c r="E24" s="481"/>
      <c r="F24" s="352"/>
      <c r="G24" s="353">
        <f t="shared" ref="G24:L24" si="3">G25+G26</f>
        <v>67732.938000000009</v>
      </c>
      <c r="H24" s="353">
        <f t="shared" si="3"/>
        <v>73950.642000000007</v>
      </c>
      <c r="I24" s="353">
        <f t="shared" si="3"/>
        <v>68674.899999999994</v>
      </c>
      <c r="J24" s="353">
        <f t="shared" si="3"/>
        <v>74979.831000000006</v>
      </c>
      <c r="K24" s="353">
        <f t="shared" si="3"/>
        <v>78944.195000000007</v>
      </c>
      <c r="L24" s="353">
        <f t="shared" si="3"/>
        <v>79178.18299999999</v>
      </c>
    </row>
    <row r="25" spans="1:12" s="323" customFormat="1" ht="18.899999999999999" customHeight="1">
      <c r="A25" s="356"/>
      <c r="B25" s="363">
        <v>4.0999999999999996</v>
      </c>
      <c r="C25" s="364" t="s">
        <v>265</v>
      </c>
      <c r="D25" s="349"/>
      <c r="E25" s="349"/>
      <c r="F25" s="349"/>
      <c r="G25" s="357">
        <v>10010.787</v>
      </c>
      <c r="H25" s="357">
        <v>10727.278</v>
      </c>
      <c r="I25" s="357">
        <v>9914.9459999999999</v>
      </c>
      <c r="J25" s="357">
        <v>8760.8870000000006</v>
      </c>
      <c r="K25" s="357">
        <v>9223.8719999999994</v>
      </c>
      <c r="L25" s="357">
        <v>9211.5640000000003</v>
      </c>
    </row>
    <row r="26" spans="1:12" s="323" customFormat="1" ht="18.899999999999999" customHeight="1">
      <c r="A26" s="356"/>
      <c r="B26" s="363">
        <v>4.2</v>
      </c>
      <c r="C26" s="365" t="s">
        <v>266</v>
      </c>
      <c r="D26" s="349"/>
      <c r="E26" s="349"/>
      <c r="F26" s="349"/>
      <c r="G26" s="357">
        <f t="shared" ref="G26:L26" si="4">G27+G28+G29</f>
        <v>57722.151000000005</v>
      </c>
      <c r="H26" s="357">
        <f t="shared" si="4"/>
        <v>63223.364000000001</v>
      </c>
      <c r="I26" s="357">
        <f t="shared" si="4"/>
        <v>58759.953999999998</v>
      </c>
      <c r="J26" s="357">
        <f t="shared" si="4"/>
        <v>66218.944000000003</v>
      </c>
      <c r="K26" s="357">
        <f t="shared" si="4"/>
        <v>69720.323000000004</v>
      </c>
      <c r="L26" s="357">
        <f t="shared" si="4"/>
        <v>69966.618999999992</v>
      </c>
    </row>
    <row r="27" spans="1:12" s="323" customFormat="1" ht="18.899999999999999" customHeight="1">
      <c r="A27" s="356"/>
      <c r="B27" s="366"/>
      <c r="C27" s="367" t="s">
        <v>55</v>
      </c>
      <c r="D27" s="320" t="s">
        <v>267</v>
      </c>
      <c r="E27" s="349"/>
      <c r="F27" s="349"/>
      <c r="G27" s="357">
        <v>690.226</v>
      </c>
      <c r="H27" s="357">
        <v>745.40899999999999</v>
      </c>
      <c r="I27" s="358">
        <v>914.43499999999995</v>
      </c>
      <c r="J27" s="358">
        <v>1123.0329999999999</v>
      </c>
      <c r="K27" s="358">
        <v>1273.829</v>
      </c>
      <c r="L27" s="358">
        <v>1444.7139999999999</v>
      </c>
    </row>
    <row r="28" spans="1:12" s="323" customFormat="1" ht="18.899999999999999" customHeight="1">
      <c r="A28" s="356"/>
      <c r="B28" s="366"/>
      <c r="C28" s="367" t="s">
        <v>56</v>
      </c>
      <c r="D28" s="320" t="s">
        <v>268</v>
      </c>
      <c r="E28" s="349"/>
      <c r="F28" s="349"/>
      <c r="G28" s="357">
        <v>746.10599999999999</v>
      </c>
      <c r="H28" s="357">
        <v>723.625</v>
      </c>
      <c r="I28" s="358">
        <v>767.58299999999997</v>
      </c>
      <c r="J28" s="358">
        <v>847.65200000000004</v>
      </c>
      <c r="K28" s="358">
        <v>914.52700000000004</v>
      </c>
      <c r="L28" s="358">
        <v>999.17100000000005</v>
      </c>
    </row>
    <row r="29" spans="1:12" s="323" customFormat="1" ht="18.899999999999999" customHeight="1">
      <c r="A29" s="356"/>
      <c r="B29" s="368"/>
      <c r="C29" s="367" t="s">
        <v>57</v>
      </c>
      <c r="D29" s="320" t="s">
        <v>269</v>
      </c>
      <c r="E29" s="349"/>
      <c r="F29" s="349"/>
      <c r="G29" s="357">
        <v>56285.819000000003</v>
      </c>
      <c r="H29" s="357">
        <v>61754.33</v>
      </c>
      <c r="I29" s="358">
        <v>57077.936000000002</v>
      </c>
      <c r="J29" s="358">
        <v>64248.258999999998</v>
      </c>
      <c r="K29" s="358">
        <v>67531.967000000004</v>
      </c>
      <c r="L29" s="358">
        <v>67522.733999999997</v>
      </c>
    </row>
    <row r="30" spans="1:12" s="323" customFormat="1" ht="6" customHeight="1">
      <c r="A30" s="356"/>
      <c r="B30" s="368"/>
      <c r="C30" s="369"/>
      <c r="D30" s="349"/>
      <c r="E30" s="349"/>
      <c r="F30" s="349"/>
      <c r="G30" s="357"/>
      <c r="H30" s="357"/>
      <c r="I30" s="358"/>
      <c r="J30" s="358"/>
      <c r="K30" s="358"/>
      <c r="L30" s="358"/>
    </row>
    <row r="31" spans="1:12" s="323" customFormat="1" ht="20.100000000000001" customHeight="1">
      <c r="A31" s="351" t="s">
        <v>77</v>
      </c>
      <c r="B31" s="481" t="s">
        <v>270</v>
      </c>
      <c r="C31" s="481"/>
      <c r="D31" s="481"/>
      <c r="E31" s="481"/>
      <c r="F31" s="352"/>
      <c r="G31" s="353">
        <v>3238.9920000000002</v>
      </c>
      <c r="H31" s="353">
        <v>2796.1280000000002</v>
      </c>
      <c r="I31" s="354">
        <v>4037.6460000000002</v>
      </c>
      <c r="J31" s="354">
        <v>4137.12</v>
      </c>
      <c r="K31" s="354">
        <v>4096.5430000000006</v>
      </c>
      <c r="L31" s="354">
        <v>3462.8919999999998</v>
      </c>
    </row>
    <row r="32" spans="1:12" s="323" customFormat="1" ht="6" customHeight="1">
      <c r="A32" s="347"/>
      <c r="B32" s="360"/>
      <c r="C32" s="349"/>
      <c r="D32" s="349"/>
      <c r="E32" s="349"/>
      <c r="F32" s="349"/>
      <c r="G32" s="350"/>
      <c r="H32" s="350"/>
      <c r="I32" s="370"/>
      <c r="J32" s="370"/>
      <c r="K32" s="370"/>
      <c r="L32" s="370"/>
    </row>
    <row r="33" spans="1:12" s="323" customFormat="1" ht="20.100000000000001" customHeight="1">
      <c r="A33" s="351" t="s">
        <v>78</v>
      </c>
      <c r="B33" s="481" t="s">
        <v>17</v>
      </c>
      <c r="C33" s="481"/>
      <c r="D33" s="481"/>
      <c r="E33" s="481"/>
      <c r="F33" s="352"/>
      <c r="G33" s="353">
        <v>1415.2839999999999</v>
      </c>
      <c r="H33" s="353">
        <v>1511.0680000000002</v>
      </c>
      <c r="I33" s="354">
        <v>1463.2529999999999</v>
      </c>
      <c r="J33" s="354">
        <v>1328.8029999999999</v>
      </c>
      <c r="K33" s="354">
        <v>1250.1239999999998</v>
      </c>
      <c r="L33" s="354">
        <v>1264.3140000000001</v>
      </c>
    </row>
    <row r="34" spans="1:12" s="323" customFormat="1" ht="18.899999999999999" customHeight="1">
      <c r="A34" s="347"/>
      <c r="B34" s="371" t="s">
        <v>5</v>
      </c>
      <c r="C34" s="349"/>
      <c r="D34" s="349"/>
      <c r="E34" s="349"/>
      <c r="F34" s="349"/>
      <c r="G34" s="350"/>
      <c r="H34" s="350"/>
      <c r="I34" s="350"/>
      <c r="J34" s="350"/>
      <c r="K34" s="350"/>
      <c r="L34" s="350"/>
    </row>
    <row r="35" spans="1:12" s="323" customFormat="1" ht="6" customHeight="1">
      <c r="A35" s="347"/>
      <c r="B35" s="362"/>
      <c r="C35" s="349"/>
      <c r="D35" s="349"/>
      <c r="E35" s="349"/>
      <c r="F35" s="349"/>
      <c r="G35" s="350"/>
      <c r="H35" s="350"/>
      <c r="I35" s="350"/>
      <c r="J35" s="350"/>
      <c r="K35" s="350"/>
      <c r="L35" s="350"/>
    </row>
    <row r="36" spans="1:12" s="323" customFormat="1" ht="20.100000000000001" customHeight="1">
      <c r="A36" s="351" t="s">
        <v>79</v>
      </c>
      <c r="B36" s="481" t="s">
        <v>271</v>
      </c>
      <c r="C36" s="481"/>
      <c r="D36" s="481"/>
      <c r="E36" s="481"/>
      <c r="F36" s="352"/>
      <c r="G36" s="353">
        <v>1001.224</v>
      </c>
      <c r="H36" s="353">
        <v>1133.319</v>
      </c>
      <c r="I36" s="354">
        <v>1332.3230000000001</v>
      </c>
      <c r="J36" s="354">
        <v>2042.4339999999997</v>
      </c>
      <c r="K36" s="354">
        <v>2301.9749999999999</v>
      </c>
      <c r="L36" s="354">
        <v>2445.259</v>
      </c>
    </row>
    <row r="37" spans="1:12" s="323" customFormat="1" ht="6" customHeight="1">
      <c r="A37" s="347"/>
      <c r="B37" s="372"/>
      <c r="C37" s="349"/>
      <c r="D37" s="349"/>
      <c r="E37" s="349"/>
      <c r="F37" s="349"/>
      <c r="G37" s="350"/>
      <c r="H37" s="350"/>
      <c r="I37" s="370"/>
      <c r="J37" s="370"/>
      <c r="K37" s="370"/>
      <c r="L37" s="370"/>
    </row>
    <row r="38" spans="1:12" s="355" customFormat="1" ht="20.100000000000001" customHeight="1">
      <c r="A38" s="351" t="s">
        <v>80</v>
      </c>
      <c r="B38" s="481" t="s">
        <v>18</v>
      </c>
      <c r="C38" s="481"/>
      <c r="D38" s="481"/>
      <c r="E38" s="481"/>
      <c r="F38" s="352"/>
      <c r="G38" s="353">
        <v>342.495</v>
      </c>
      <c r="H38" s="353">
        <v>248.13900000000001</v>
      </c>
      <c r="I38" s="354">
        <v>350.68299999999999</v>
      </c>
      <c r="J38" s="354">
        <v>475.55099999999999</v>
      </c>
      <c r="K38" s="354">
        <v>1233.0709999999999</v>
      </c>
      <c r="L38" s="354">
        <v>1074.0650000000001</v>
      </c>
    </row>
    <row r="39" spans="1:12" s="323" customFormat="1" ht="18.899999999999999" customHeight="1">
      <c r="A39" s="356"/>
      <c r="B39" s="373" t="s">
        <v>7</v>
      </c>
      <c r="C39" s="349"/>
      <c r="D39" s="349"/>
      <c r="E39" s="349"/>
      <c r="F39" s="349"/>
      <c r="G39" s="357"/>
      <c r="H39" s="357"/>
      <c r="I39" s="358"/>
      <c r="J39" s="358"/>
      <c r="K39" s="358"/>
      <c r="L39" s="358"/>
    </row>
    <row r="40" spans="1:12" s="323" customFormat="1" ht="6" customHeight="1">
      <c r="A40" s="356"/>
      <c r="B40" s="373"/>
      <c r="C40" s="349"/>
      <c r="D40" s="349"/>
      <c r="E40" s="349"/>
      <c r="F40" s="349"/>
      <c r="G40" s="357"/>
      <c r="H40" s="357"/>
      <c r="I40" s="358"/>
      <c r="J40" s="358"/>
      <c r="K40" s="358"/>
      <c r="L40" s="358"/>
    </row>
    <row r="41" spans="1:12" s="323" customFormat="1" ht="20.100000000000001" customHeight="1">
      <c r="A41" s="351" t="s">
        <v>81</v>
      </c>
      <c r="B41" s="481" t="s">
        <v>19</v>
      </c>
      <c r="C41" s="481"/>
      <c r="D41" s="481"/>
      <c r="E41" s="481"/>
      <c r="F41" s="352"/>
      <c r="G41" s="353">
        <f t="shared" ref="G41:L41" si="5">G43+G44+G45</f>
        <v>9000.7639999999992</v>
      </c>
      <c r="H41" s="353">
        <f t="shared" si="5"/>
        <v>9039.0849999999991</v>
      </c>
      <c r="I41" s="354">
        <f t="shared" si="5"/>
        <v>10372.339</v>
      </c>
      <c r="J41" s="354">
        <f t="shared" si="5"/>
        <v>10689.672999999999</v>
      </c>
      <c r="K41" s="354">
        <f t="shared" si="5"/>
        <v>11506.334000000001</v>
      </c>
      <c r="L41" s="354">
        <f t="shared" si="5"/>
        <v>11427.907000000001</v>
      </c>
    </row>
    <row r="42" spans="1:12" s="323" customFormat="1" ht="18.899999999999999" customHeight="1">
      <c r="A42" s="356"/>
      <c r="B42" s="480" t="s">
        <v>8</v>
      </c>
      <c r="C42" s="480"/>
      <c r="D42" s="480"/>
      <c r="E42" s="480"/>
      <c r="F42" s="349"/>
      <c r="G42" s="357"/>
      <c r="H42" s="357"/>
      <c r="I42" s="357"/>
      <c r="J42" s="357"/>
      <c r="K42" s="357"/>
      <c r="L42" s="357"/>
    </row>
    <row r="43" spans="1:12" s="323" customFormat="1" ht="18.899999999999999" customHeight="1">
      <c r="A43" s="356"/>
      <c r="B43" s="363">
        <v>9.1</v>
      </c>
      <c r="C43" s="374" t="s">
        <v>272</v>
      </c>
      <c r="D43" s="349"/>
      <c r="E43" s="349"/>
      <c r="F43" s="349"/>
      <c r="G43" s="357">
        <v>1989.3809999999999</v>
      </c>
      <c r="H43" s="357">
        <v>1873.4590000000001</v>
      </c>
      <c r="I43" s="358">
        <v>2227.826</v>
      </c>
      <c r="J43" s="358">
        <v>2649.98</v>
      </c>
      <c r="K43" s="358">
        <v>2462.8310000000001</v>
      </c>
      <c r="L43" s="358">
        <v>2716.7959999999998</v>
      </c>
    </row>
    <row r="44" spans="1:12" ht="18.899999999999999" customHeight="1">
      <c r="A44" s="356"/>
      <c r="B44" s="375" t="s">
        <v>91</v>
      </c>
      <c r="C44" s="374" t="s">
        <v>273</v>
      </c>
      <c r="D44" s="361"/>
      <c r="E44" s="361"/>
      <c r="F44" s="361"/>
      <c r="G44" s="357">
        <v>5283.6859999999997</v>
      </c>
      <c r="H44" s="357">
        <v>5189.4570000000003</v>
      </c>
      <c r="I44" s="357">
        <v>6211.9449999999997</v>
      </c>
      <c r="J44" s="357">
        <v>6582.2420000000002</v>
      </c>
      <c r="K44" s="357">
        <v>8451.9110000000001</v>
      </c>
      <c r="L44" s="357">
        <v>7874.9750000000004</v>
      </c>
    </row>
    <row r="45" spans="1:12" ht="18.899999999999999" customHeight="1">
      <c r="A45" s="356"/>
      <c r="B45" s="363" t="s">
        <v>99</v>
      </c>
      <c r="C45" s="348" t="s">
        <v>274</v>
      </c>
      <c r="D45" s="361"/>
      <c r="E45" s="361"/>
      <c r="F45" s="361"/>
      <c r="G45" s="357">
        <v>1727.6969999999999</v>
      </c>
      <c r="H45" s="357">
        <v>1976.1689999999999</v>
      </c>
      <c r="I45" s="357">
        <v>1932.5679999999998</v>
      </c>
      <c r="J45" s="357">
        <v>1457.451</v>
      </c>
      <c r="K45" s="357">
        <v>591.59199999999998</v>
      </c>
      <c r="L45" s="357">
        <v>836.13599999999997</v>
      </c>
    </row>
    <row r="46" spans="1:12" ht="6" customHeight="1">
      <c r="A46" s="356"/>
      <c r="B46" s="368"/>
      <c r="C46" s="349"/>
      <c r="D46" s="361"/>
      <c r="E46" s="361"/>
      <c r="F46" s="361"/>
      <c r="G46" s="357"/>
      <c r="H46" s="357"/>
      <c r="I46" s="357"/>
      <c r="J46" s="357"/>
      <c r="K46" s="357"/>
      <c r="L46" s="357"/>
    </row>
    <row r="47" spans="1:12" s="323" customFormat="1" ht="20.100000000000001" customHeight="1">
      <c r="A47" s="351" t="s">
        <v>82</v>
      </c>
      <c r="B47" s="481" t="s">
        <v>275</v>
      </c>
      <c r="C47" s="481"/>
      <c r="D47" s="481"/>
      <c r="E47" s="481"/>
      <c r="F47" s="352"/>
      <c r="G47" s="353">
        <f t="shared" ref="G47:L47" si="6">G48+G50+G56</f>
        <v>25885.488000000001</v>
      </c>
      <c r="H47" s="353">
        <f t="shared" si="6"/>
        <v>22965.261000000002</v>
      </c>
      <c r="I47" s="353">
        <f t="shared" si="6"/>
        <v>21759.981</v>
      </c>
      <c r="J47" s="353">
        <f t="shared" si="6"/>
        <v>23858.819000000003</v>
      </c>
      <c r="K47" s="353">
        <f t="shared" si="6"/>
        <v>25837.951000000001</v>
      </c>
      <c r="L47" s="353">
        <f t="shared" si="6"/>
        <v>26865.468000000001</v>
      </c>
    </row>
    <row r="48" spans="1:12" s="377" customFormat="1" ht="17.25" customHeight="1">
      <c r="A48" s="356"/>
      <c r="B48" s="360">
        <v>10.1</v>
      </c>
      <c r="C48" s="484" t="s">
        <v>276</v>
      </c>
      <c r="D48" s="484"/>
      <c r="E48" s="484"/>
      <c r="F48" s="376"/>
      <c r="G48" s="357">
        <v>852.35400000000004</v>
      </c>
      <c r="H48" s="357">
        <v>1049.172</v>
      </c>
      <c r="I48" s="358">
        <v>1378.7079999999999</v>
      </c>
      <c r="J48" s="358">
        <v>1392.172</v>
      </c>
      <c r="K48" s="358">
        <v>1663.144</v>
      </c>
      <c r="L48" s="358">
        <v>1804.731</v>
      </c>
    </row>
    <row r="49" spans="1:12" ht="18.899999999999999" customHeight="1">
      <c r="A49" s="356"/>
      <c r="B49" s="363"/>
      <c r="C49" s="485" t="s">
        <v>1</v>
      </c>
      <c r="D49" s="485"/>
      <c r="E49" s="485"/>
      <c r="F49" s="361"/>
      <c r="G49" s="357"/>
      <c r="H49" s="357"/>
      <c r="I49" s="358"/>
      <c r="J49" s="358"/>
      <c r="K49" s="358"/>
      <c r="L49" s="358"/>
    </row>
    <row r="50" spans="1:12" s="377" customFormat="1" ht="30.75" customHeight="1">
      <c r="A50" s="356"/>
      <c r="B50" s="360">
        <v>10.199999999999999</v>
      </c>
      <c r="C50" s="486" t="s">
        <v>21</v>
      </c>
      <c r="D50" s="486"/>
      <c r="E50" s="486"/>
      <c r="F50" s="376"/>
      <c r="G50" s="357">
        <f t="shared" ref="G50" si="7">G52+G53+G54</f>
        <v>6580.2569999999996</v>
      </c>
      <c r="H50" s="357">
        <f>H52+H53+H54</f>
        <v>4944.7260000000006</v>
      </c>
      <c r="I50" s="357">
        <f t="shared" ref="I50:L50" si="8">I52+I53+I54</f>
        <v>5520.9549999999999</v>
      </c>
      <c r="J50" s="357">
        <f t="shared" si="8"/>
        <v>7693.969000000001</v>
      </c>
      <c r="K50" s="357">
        <f t="shared" si="8"/>
        <v>9287.9459999999999</v>
      </c>
      <c r="L50" s="357">
        <f t="shared" si="8"/>
        <v>11272.956</v>
      </c>
    </row>
    <row r="51" spans="1:12" ht="14.4">
      <c r="A51" s="356"/>
      <c r="B51" s="360"/>
      <c r="C51" s="485" t="s">
        <v>2</v>
      </c>
      <c r="D51" s="485"/>
      <c r="E51" s="485"/>
      <c r="F51" s="361"/>
      <c r="G51" s="357"/>
      <c r="H51" s="357"/>
      <c r="I51" s="357"/>
      <c r="J51" s="357"/>
      <c r="K51" s="357"/>
      <c r="L51" s="357"/>
    </row>
    <row r="52" spans="1:12" ht="18.899999999999999" customHeight="1">
      <c r="A52" s="356"/>
      <c r="B52" s="360"/>
      <c r="C52" s="378" t="s">
        <v>49</v>
      </c>
      <c r="D52" s="378" t="s">
        <v>277</v>
      </c>
      <c r="E52" s="367"/>
      <c r="F52" s="361"/>
      <c r="G52" s="357">
        <v>242.244</v>
      </c>
      <c r="H52" s="357">
        <v>285.69900000000001</v>
      </c>
      <c r="I52" s="358">
        <v>277.11799999999999</v>
      </c>
      <c r="J52" s="358">
        <v>333.34500000000003</v>
      </c>
      <c r="K52" s="358">
        <v>484.54399999999998</v>
      </c>
      <c r="L52" s="358">
        <v>530.24300000000005</v>
      </c>
    </row>
    <row r="53" spans="1:12" ht="18.899999999999999" customHeight="1">
      <c r="A53" s="356"/>
      <c r="B53" s="360"/>
      <c r="C53" s="378" t="s">
        <v>50</v>
      </c>
      <c r="D53" s="378" t="s">
        <v>278</v>
      </c>
      <c r="E53" s="367"/>
      <c r="F53" s="361"/>
      <c r="G53" s="357">
        <v>338.20499999999998</v>
      </c>
      <c r="H53" s="357">
        <v>592.80499999999995</v>
      </c>
      <c r="I53" s="358">
        <v>669.06099999999992</v>
      </c>
      <c r="J53" s="358">
        <v>653.04999999999995</v>
      </c>
      <c r="K53" s="358">
        <v>771.32899999999995</v>
      </c>
      <c r="L53" s="358">
        <v>732.32600000000002</v>
      </c>
    </row>
    <row r="54" spans="1:12" ht="18.899999999999999" customHeight="1">
      <c r="A54" s="356"/>
      <c r="B54" s="360"/>
      <c r="C54" s="378" t="s">
        <v>51</v>
      </c>
      <c r="D54" s="484" t="s">
        <v>279</v>
      </c>
      <c r="E54" s="484"/>
      <c r="F54" s="361"/>
      <c r="G54" s="357">
        <v>5999.808</v>
      </c>
      <c r="H54" s="357">
        <v>4066.2220000000002</v>
      </c>
      <c r="I54" s="358">
        <v>4574.7759999999998</v>
      </c>
      <c r="J54" s="358">
        <v>6707.5740000000005</v>
      </c>
      <c r="K54" s="358">
        <v>8032.0730000000003</v>
      </c>
      <c r="L54" s="358">
        <v>10010.387000000001</v>
      </c>
    </row>
    <row r="55" spans="1:12">
      <c r="A55" s="356"/>
      <c r="B55" s="360"/>
      <c r="C55" s="361"/>
      <c r="D55" s="484"/>
      <c r="E55" s="484"/>
      <c r="F55" s="361"/>
      <c r="G55" s="357"/>
      <c r="H55" s="357"/>
      <c r="I55" s="358"/>
      <c r="J55" s="358"/>
      <c r="K55" s="358"/>
      <c r="L55" s="358"/>
    </row>
    <row r="56" spans="1:12" s="377" customFormat="1" ht="28.5" customHeight="1">
      <c r="A56" s="356"/>
      <c r="B56" s="360">
        <v>10.3</v>
      </c>
      <c r="C56" s="487" t="s">
        <v>280</v>
      </c>
      <c r="D56" s="487"/>
      <c r="E56" s="487"/>
      <c r="F56" s="376"/>
      <c r="G56" s="357">
        <f t="shared" ref="G56:L56" si="9">G58+G60+G61</f>
        <v>18452.877</v>
      </c>
      <c r="H56" s="357">
        <f t="shared" si="9"/>
        <v>16971.363000000001</v>
      </c>
      <c r="I56" s="357">
        <f t="shared" si="9"/>
        <v>14860.317999999999</v>
      </c>
      <c r="J56" s="357">
        <f t="shared" si="9"/>
        <v>14772.678</v>
      </c>
      <c r="K56" s="357">
        <f t="shared" si="9"/>
        <v>14886.861000000001</v>
      </c>
      <c r="L56" s="357">
        <f t="shared" si="9"/>
        <v>13787.780999999999</v>
      </c>
    </row>
    <row r="57" spans="1:12" ht="18.899999999999999" customHeight="1">
      <c r="A57" s="356"/>
      <c r="B57" s="368"/>
      <c r="C57" s="480" t="s">
        <v>10</v>
      </c>
      <c r="D57" s="480"/>
      <c r="E57" s="480"/>
      <c r="F57" s="361"/>
      <c r="G57" s="357"/>
      <c r="H57" s="357"/>
      <c r="I57" s="357"/>
      <c r="J57" s="357"/>
      <c r="K57" s="357"/>
      <c r="L57" s="357"/>
    </row>
    <row r="58" spans="1:12" s="377" customFormat="1" ht="13.95" customHeight="1">
      <c r="A58" s="356"/>
      <c r="B58" s="379"/>
      <c r="C58" s="378" t="s">
        <v>52</v>
      </c>
      <c r="D58" s="479" t="s">
        <v>61</v>
      </c>
      <c r="E58" s="479"/>
      <c r="F58" s="376"/>
      <c r="G58" s="357">
        <v>6439.1090000000004</v>
      </c>
      <c r="H58" s="357">
        <v>6297.402</v>
      </c>
      <c r="I58" s="358">
        <v>7172.5780000000004</v>
      </c>
      <c r="J58" s="358">
        <v>7226.5990000000002</v>
      </c>
      <c r="K58" s="358">
        <v>6213.8090000000002</v>
      </c>
      <c r="L58" s="358">
        <v>4858.9539999999997</v>
      </c>
    </row>
    <row r="59" spans="1:12" ht="14.4" customHeight="1">
      <c r="A59" s="356"/>
      <c r="B59" s="368"/>
      <c r="C59" s="367"/>
      <c r="D59" s="483" t="s">
        <v>60</v>
      </c>
      <c r="E59" s="483"/>
      <c r="F59" s="361"/>
      <c r="G59" s="357"/>
      <c r="H59" s="357"/>
      <c r="I59" s="358"/>
      <c r="J59" s="358"/>
      <c r="K59" s="358"/>
      <c r="L59" s="358"/>
    </row>
    <row r="60" spans="1:12" ht="18.899999999999999" customHeight="1">
      <c r="A60" s="356"/>
      <c r="B60" s="368"/>
      <c r="C60" s="378" t="s">
        <v>53</v>
      </c>
      <c r="D60" s="380" t="s">
        <v>281</v>
      </c>
      <c r="E60" s="361"/>
      <c r="F60" s="361"/>
      <c r="G60" s="357">
        <v>706.58699999999999</v>
      </c>
      <c r="H60" s="357">
        <v>798.57600000000002</v>
      </c>
      <c r="I60" s="358">
        <v>913.46400000000006</v>
      </c>
      <c r="J60" s="358">
        <v>990.83899999999983</v>
      </c>
      <c r="K60" s="358">
        <v>1204.223</v>
      </c>
      <c r="L60" s="358">
        <v>1113.3869999999999</v>
      </c>
    </row>
    <row r="61" spans="1:12" ht="30" customHeight="1">
      <c r="A61" s="356"/>
      <c r="B61" s="368"/>
      <c r="C61" s="378" t="s">
        <v>54</v>
      </c>
      <c r="D61" s="479" t="s">
        <v>282</v>
      </c>
      <c r="E61" s="479"/>
      <c r="F61" s="361"/>
      <c r="G61" s="357">
        <v>11307.181</v>
      </c>
      <c r="H61" s="357">
        <v>9875.3850000000002</v>
      </c>
      <c r="I61" s="358">
        <v>6774.2759999999998</v>
      </c>
      <c r="J61" s="358">
        <v>6555.24</v>
      </c>
      <c r="K61" s="358">
        <v>7468.8289999999997</v>
      </c>
      <c r="L61" s="358">
        <v>7815.44</v>
      </c>
    </row>
    <row r="62" spans="1:12" ht="18.899999999999999" customHeight="1">
      <c r="A62" s="356"/>
      <c r="B62" s="368"/>
      <c r="C62" s="361"/>
      <c r="D62" s="480" t="s">
        <v>90</v>
      </c>
      <c r="E62" s="480"/>
      <c r="F62" s="381"/>
      <c r="G62" s="357"/>
      <c r="H62" s="357"/>
      <c r="I62" s="358"/>
      <c r="J62" s="358"/>
      <c r="K62" s="358"/>
      <c r="L62" s="358"/>
    </row>
    <row r="63" spans="1:12" ht="6" customHeight="1">
      <c r="A63" s="356"/>
      <c r="B63" s="368"/>
      <c r="C63" s="361"/>
      <c r="D63" s="359"/>
      <c r="E63" s="359"/>
      <c r="F63" s="381"/>
      <c r="G63" s="357"/>
      <c r="H63" s="357"/>
      <c r="I63" s="358"/>
      <c r="J63" s="358"/>
      <c r="K63" s="358"/>
      <c r="L63" s="358"/>
    </row>
    <row r="64" spans="1:12" s="355" customFormat="1" ht="20.100000000000001" customHeight="1">
      <c r="A64" s="351" t="s">
        <v>83</v>
      </c>
      <c r="B64" s="481" t="s">
        <v>22</v>
      </c>
      <c r="C64" s="481"/>
      <c r="D64" s="481"/>
      <c r="E64" s="481"/>
      <c r="F64" s="352"/>
      <c r="G64" s="353">
        <v>636.72699999999998</v>
      </c>
      <c r="H64" s="353">
        <v>926.21300000000008</v>
      </c>
      <c r="I64" s="354">
        <v>1508.8720000000001</v>
      </c>
      <c r="J64" s="354">
        <v>1524.346</v>
      </c>
      <c r="K64" s="354">
        <v>2017.115</v>
      </c>
      <c r="L64" s="354">
        <v>2021.8230000000001</v>
      </c>
    </row>
    <row r="65" spans="1:12" s="323" customFormat="1" ht="18" customHeight="1">
      <c r="A65" s="356"/>
      <c r="B65" s="373" t="s">
        <v>11</v>
      </c>
      <c r="C65" s="382"/>
      <c r="D65" s="382"/>
      <c r="E65" s="382"/>
      <c r="F65" s="349"/>
      <c r="G65" s="357"/>
      <c r="H65" s="357"/>
      <c r="I65" s="358"/>
      <c r="J65" s="358"/>
      <c r="K65" s="358"/>
      <c r="L65" s="358"/>
    </row>
    <row r="66" spans="1:12" s="323" customFormat="1" ht="6" customHeight="1">
      <c r="A66" s="356"/>
      <c r="B66" s="373"/>
      <c r="C66" s="382"/>
      <c r="D66" s="382"/>
      <c r="E66" s="382"/>
      <c r="F66" s="349"/>
      <c r="G66" s="357"/>
      <c r="H66" s="357"/>
      <c r="I66" s="358"/>
      <c r="J66" s="358"/>
      <c r="K66" s="358"/>
      <c r="L66" s="358"/>
    </row>
    <row r="67" spans="1:12" s="377" customFormat="1" ht="20.100000000000001" customHeight="1">
      <c r="A67" s="351" t="s">
        <v>84</v>
      </c>
      <c r="B67" s="481" t="s">
        <v>23</v>
      </c>
      <c r="C67" s="481"/>
      <c r="D67" s="481"/>
      <c r="E67" s="481"/>
      <c r="F67" s="352"/>
      <c r="G67" s="353">
        <v>299.51</v>
      </c>
      <c r="H67" s="353">
        <v>277.50300000000004</v>
      </c>
      <c r="I67" s="354">
        <v>368.56900000000002</v>
      </c>
      <c r="J67" s="354">
        <v>364.815</v>
      </c>
      <c r="K67" s="354">
        <v>400.72500000000002</v>
      </c>
      <c r="L67" s="354">
        <v>309.517</v>
      </c>
    </row>
    <row r="68" spans="1:12" ht="18.899999999999999" customHeight="1">
      <c r="A68" s="368"/>
      <c r="B68" s="371" t="s">
        <v>12</v>
      </c>
      <c r="C68" s="361"/>
      <c r="D68" s="361"/>
      <c r="E68" s="361"/>
      <c r="F68" s="361"/>
      <c r="G68" s="383"/>
      <c r="H68" s="383"/>
      <c r="I68" s="383"/>
      <c r="J68" s="383"/>
      <c r="K68" s="384"/>
      <c r="L68" s="384"/>
    </row>
    <row r="69" spans="1:12" ht="16.5" customHeight="1">
      <c r="A69" s="385"/>
      <c r="B69" s="356"/>
      <c r="C69" s="374"/>
      <c r="D69" s="374"/>
      <c r="E69" s="374"/>
      <c r="F69" s="374"/>
      <c r="G69" s="386"/>
      <c r="H69" s="386"/>
      <c r="I69" s="386"/>
      <c r="J69" s="386"/>
      <c r="K69" s="387"/>
      <c r="L69" s="387"/>
    </row>
    <row r="70" spans="1:12" s="330" customFormat="1" ht="26.25" customHeight="1">
      <c r="A70" s="482"/>
      <c r="B70" s="482"/>
      <c r="C70" s="482"/>
      <c r="D70" s="482"/>
      <c r="E70" s="482"/>
      <c r="F70" s="482"/>
      <c r="G70" s="482"/>
      <c r="H70" s="482"/>
      <c r="I70" s="482"/>
      <c r="J70" s="482"/>
      <c r="K70" s="482"/>
      <c r="L70" s="374"/>
    </row>
  </sheetData>
  <dataConsolidate/>
  <mergeCells count="29">
    <mergeCell ref="B38:E38"/>
    <mergeCell ref="A2:C3"/>
    <mergeCell ref="J3:L4"/>
    <mergeCell ref="B9:E9"/>
    <mergeCell ref="B10:E10"/>
    <mergeCell ref="B12:E12"/>
    <mergeCell ref="B13:E13"/>
    <mergeCell ref="B15:E15"/>
    <mergeCell ref="B24:E24"/>
    <mergeCell ref="B31:E31"/>
    <mergeCell ref="B33:E33"/>
    <mergeCell ref="B36:E36"/>
    <mergeCell ref="D59:E59"/>
    <mergeCell ref="B41:E41"/>
    <mergeCell ref="B42:E42"/>
    <mergeCell ref="B47:E47"/>
    <mergeCell ref="C48:E48"/>
    <mergeCell ref="C49:E49"/>
    <mergeCell ref="C50:E50"/>
    <mergeCell ref="C51:E51"/>
    <mergeCell ref="D54:E55"/>
    <mergeCell ref="C56:E56"/>
    <mergeCell ref="C57:E57"/>
    <mergeCell ref="D58:E58"/>
    <mergeCell ref="D61:E61"/>
    <mergeCell ref="D62:E62"/>
    <mergeCell ref="B64:E64"/>
    <mergeCell ref="B67:E67"/>
    <mergeCell ref="A70:K70"/>
  </mergeCells>
  <conditionalFormatting sqref="A32">
    <cfRule type="duplicateValues" dxfId="10" priority="2"/>
  </conditionalFormatting>
  <conditionalFormatting sqref="B32">
    <cfRule type="duplicateValues" dxfId="9" priority="1"/>
  </conditionalFormatting>
  <printOptions horizontalCentered="1"/>
  <pageMargins left="0.19685039370078741" right="0.19685039370078741" top="0.47244094488188981" bottom="0.19685039370078741" header="0.31496062992125984" footer="0.11811023622047245"/>
  <pageSetup paperSize="9" scale="6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A98E-6E30-4064-90E9-7CFD0DCB4A01}">
  <dimension ref="A2:L70"/>
  <sheetViews>
    <sheetView showGridLines="0" view="pageBreakPreview" zoomScale="70" zoomScaleNormal="40" zoomScaleSheetLayoutView="70" workbookViewId="0">
      <pane xSplit="6" ySplit="6" topLeftCell="G7" activePane="bottomRight" state="frozen"/>
      <selection activeCell="R26" sqref="R26"/>
      <selection pane="topRight" activeCell="R26" sqref="R26"/>
      <selection pane="bottomLeft" activeCell="R26" sqref="R26"/>
      <selection pane="bottomRight" activeCell="R26" sqref="R26"/>
    </sheetView>
  </sheetViews>
  <sheetFormatPr defaultColWidth="9.109375" defaultRowHeight="13.2"/>
  <cols>
    <col min="1" max="1" width="3.5546875" style="434" customWidth="1"/>
    <col min="2" max="2" width="6.109375" style="394" customWidth="1"/>
    <col min="3" max="3" width="7.6640625" style="395" customWidth="1"/>
    <col min="4" max="4" width="5" style="395" customWidth="1"/>
    <col min="5" max="5" width="48.44140625" style="395" customWidth="1"/>
    <col min="6" max="6" width="3.88671875" style="395" customWidth="1"/>
    <col min="7" max="10" width="10.88671875" style="396" customWidth="1"/>
    <col min="11" max="12" width="10.88671875" style="435" customWidth="1"/>
    <col min="13" max="16384" width="9.109375" style="395"/>
  </cols>
  <sheetData>
    <row r="2" spans="1:12" s="390" customFormat="1" ht="15.75" customHeight="1">
      <c r="A2" s="488" t="s">
        <v>283</v>
      </c>
      <c r="B2" s="488"/>
      <c r="C2" s="488"/>
      <c r="D2" s="41" t="s">
        <v>109</v>
      </c>
      <c r="E2" s="42"/>
      <c r="G2" s="391"/>
      <c r="H2" s="391"/>
      <c r="I2" s="391"/>
      <c r="J2" s="391"/>
      <c r="K2" s="392" t="s">
        <v>254</v>
      </c>
      <c r="L2" s="392" t="s">
        <v>254</v>
      </c>
    </row>
    <row r="3" spans="1:12" s="390" customFormat="1" ht="15" customHeight="1">
      <c r="A3" s="488"/>
      <c r="B3" s="488"/>
      <c r="C3" s="488"/>
      <c r="D3" s="48" t="s">
        <v>211</v>
      </c>
      <c r="E3" s="42"/>
      <c r="G3" s="391"/>
      <c r="H3" s="391"/>
      <c r="I3" s="391"/>
      <c r="J3" s="490" t="s">
        <v>284</v>
      </c>
      <c r="K3" s="490"/>
      <c r="L3" s="490"/>
    </row>
    <row r="4" spans="1:12" ht="8.25" customHeight="1">
      <c r="A4" s="393"/>
      <c r="J4" s="490"/>
      <c r="K4" s="490"/>
      <c r="L4" s="490"/>
    </row>
    <row r="5" spans="1:12" s="401" customFormat="1" ht="24.75" customHeight="1">
      <c r="A5" s="397"/>
      <c r="B5" s="398"/>
      <c r="C5" s="399"/>
      <c r="D5" s="399"/>
      <c r="E5" s="400"/>
      <c r="F5" s="400"/>
      <c r="G5" s="335">
        <v>2013</v>
      </c>
      <c r="H5" s="335">
        <v>2014</v>
      </c>
      <c r="I5" s="335">
        <v>2015</v>
      </c>
      <c r="J5" s="335">
        <v>2016</v>
      </c>
      <c r="K5" s="335">
        <v>2017</v>
      </c>
      <c r="L5" s="335">
        <v>2018</v>
      </c>
    </row>
    <row r="6" spans="1:12" s="390" customFormat="1" ht="18" customHeight="1">
      <c r="A6" s="337"/>
      <c r="B6" s="338"/>
      <c r="C6" s="339"/>
      <c r="D6" s="339"/>
      <c r="E6" s="339"/>
      <c r="F6" s="402"/>
      <c r="G6" s="341"/>
      <c r="H6" s="341"/>
      <c r="I6" s="341"/>
      <c r="J6" s="341"/>
      <c r="K6" s="341"/>
      <c r="L6" s="403"/>
    </row>
    <row r="7" spans="1:12" s="390" customFormat="1" ht="24.75" customHeight="1" thickBot="1">
      <c r="A7" s="404" t="s">
        <v>285</v>
      </c>
      <c r="B7" s="405"/>
      <c r="C7" s="406"/>
      <c r="D7" s="406"/>
      <c r="E7" s="406"/>
      <c r="F7" s="407"/>
      <c r="G7" s="59">
        <v>142277.48199999999</v>
      </c>
      <c r="H7" s="59">
        <v>148324.50399999999</v>
      </c>
      <c r="I7" s="59">
        <v>156727.04399999997</v>
      </c>
      <c r="J7" s="59">
        <v>166513.08499999996</v>
      </c>
      <c r="K7" s="59">
        <v>182242.63200000001</v>
      </c>
      <c r="L7" s="59">
        <v>179889.44499999998</v>
      </c>
    </row>
    <row r="8" spans="1:12" s="390" customFormat="1" ht="24.75" customHeight="1">
      <c r="A8" s="320"/>
      <c r="B8" s="347"/>
      <c r="C8" s="348"/>
      <c r="D8" s="348"/>
      <c r="E8" s="348"/>
      <c r="F8" s="408"/>
      <c r="G8" s="350"/>
      <c r="H8" s="350"/>
      <c r="I8" s="350"/>
      <c r="J8" s="350"/>
      <c r="K8" s="350"/>
      <c r="L8" s="350"/>
    </row>
    <row r="9" spans="1:12" s="410" customFormat="1" ht="20.100000000000001" customHeight="1">
      <c r="A9" s="351" t="s">
        <v>73</v>
      </c>
      <c r="B9" s="491" t="s">
        <v>58</v>
      </c>
      <c r="C9" s="491"/>
      <c r="D9" s="491"/>
      <c r="E9" s="491"/>
      <c r="F9" s="409"/>
      <c r="G9" s="353">
        <v>168.238</v>
      </c>
      <c r="H9" s="353">
        <v>147.54599999999999</v>
      </c>
      <c r="I9" s="353">
        <v>211.209</v>
      </c>
      <c r="J9" s="353">
        <v>252.23500000000001</v>
      </c>
      <c r="K9" s="353">
        <v>336.38499999999999</v>
      </c>
      <c r="L9" s="353">
        <v>537.92599999999993</v>
      </c>
    </row>
    <row r="10" spans="1:12" s="390" customFormat="1" ht="18.899999999999999" customHeight="1">
      <c r="A10" s="356"/>
      <c r="B10" s="480" t="s">
        <v>59</v>
      </c>
      <c r="C10" s="480"/>
      <c r="D10" s="480"/>
      <c r="E10" s="480"/>
      <c r="F10" s="408"/>
      <c r="G10" s="357"/>
      <c r="H10" s="357"/>
      <c r="I10" s="358"/>
      <c r="J10" s="358"/>
      <c r="K10" s="358"/>
      <c r="L10" s="358"/>
    </row>
    <row r="11" spans="1:12" s="390" customFormat="1" ht="6" customHeight="1">
      <c r="A11" s="356"/>
      <c r="B11" s="359"/>
      <c r="C11" s="359"/>
      <c r="D11" s="359"/>
      <c r="E11" s="359"/>
      <c r="F11" s="408"/>
      <c r="G11" s="357"/>
      <c r="H11" s="357"/>
      <c r="I11" s="358"/>
      <c r="J11" s="358"/>
      <c r="K11" s="358"/>
      <c r="L11" s="358"/>
    </row>
    <row r="12" spans="1:12" s="410" customFormat="1" ht="20.100000000000001" customHeight="1">
      <c r="A12" s="351" t="s">
        <v>74</v>
      </c>
      <c r="B12" s="491" t="s">
        <v>13</v>
      </c>
      <c r="C12" s="491"/>
      <c r="D12" s="491"/>
      <c r="E12" s="491"/>
      <c r="F12" s="409"/>
      <c r="G12" s="353">
        <v>1039.606</v>
      </c>
      <c r="H12" s="353">
        <v>989.20499999999993</v>
      </c>
      <c r="I12" s="353">
        <v>1476.731</v>
      </c>
      <c r="J12" s="353">
        <v>1681.337</v>
      </c>
      <c r="K12" s="353">
        <v>1923.0050000000001</v>
      </c>
      <c r="L12" s="353">
        <v>1930.1130000000001</v>
      </c>
    </row>
    <row r="13" spans="1:12" s="390" customFormat="1" ht="18.899999999999999" customHeight="1">
      <c r="A13" s="356"/>
      <c r="B13" s="480" t="s">
        <v>6</v>
      </c>
      <c r="C13" s="480"/>
      <c r="D13" s="480"/>
      <c r="E13" s="480"/>
      <c r="F13" s="408"/>
      <c r="G13" s="357"/>
      <c r="H13" s="357"/>
      <c r="I13" s="358"/>
      <c r="J13" s="358"/>
      <c r="K13" s="358"/>
      <c r="L13" s="358"/>
    </row>
    <row r="14" spans="1:12" s="390" customFormat="1" ht="6" customHeight="1">
      <c r="A14" s="356"/>
      <c r="B14" s="359"/>
      <c r="C14" s="359"/>
      <c r="D14" s="359"/>
      <c r="E14" s="359"/>
      <c r="F14" s="408"/>
      <c r="G14" s="357"/>
      <c r="H14" s="357"/>
      <c r="I14" s="358"/>
      <c r="J14" s="358"/>
      <c r="K14" s="358"/>
      <c r="L14" s="358"/>
    </row>
    <row r="15" spans="1:12" s="413" customFormat="1" ht="20.100000000000001" customHeight="1">
      <c r="A15" s="351" t="s">
        <v>75</v>
      </c>
      <c r="B15" s="411" t="s">
        <v>257</v>
      </c>
      <c r="C15" s="352"/>
      <c r="D15" s="352"/>
      <c r="E15" s="352"/>
      <c r="F15" s="412"/>
      <c r="G15" s="353">
        <v>38610.152999999998</v>
      </c>
      <c r="H15" s="353">
        <v>41666.108</v>
      </c>
      <c r="I15" s="353">
        <v>40929.82</v>
      </c>
      <c r="J15" s="353">
        <v>40709.788999999997</v>
      </c>
      <c r="K15" s="353">
        <v>48878.050999999999</v>
      </c>
      <c r="L15" s="353">
        <v>48212.334999999999</v>
      </c>
    </row>
    <row r="16" spans="1:12" s="390" customFormat="1" ht="18.899999999999999" customHeight="1">
      <c r="A16" s="347"/>
      <c r="B16" s="360" t="s">
        <v>92</v>
      </c>
      <c r="C16" s="349" t="s">
        <v>258</v>
      </c>
      <c r="D16" s="349"/>
      <c r="E16" s="349"/>
      <c r="F16" s="408"/>
      <c r="G16" s="357">
        <v>23042.423999999999</v>
      </c>
      <c r="H16" s="357">
        <v>24354.082999999999</v>
      </c>
      <c r="I16" s="357">
        <v>23810.716999999997</v>
      </c>
      <c r="J16" s="357">
        <v>23407.334999999999</v>
      </c>
      <c r="K16" s="357">
        <v>27626.542999999998</v>
      </c>
      <c r="L16" s="357">
        <v>28417.220999999998</v>
      </c>
    </row>
    <row r="17" spans="1:12" s="390" customFormat="1" ht="18.899999999999999" customHeight="1">
      <c r="A17" s="347"/>
      <c r="B17" s="360"/>
      <c r="C17" s="361" t="s">
        <v>93</v>
      </c>
      <c r="D17" s="361" t="s">
        <v>259</v>
      </c>
      <c r="E17" s="361"/>
      <c r="F17" s="408"/>
      <c r="G17" s="357">
        <v>22568.609</v>
      </c>
      <c r="H17" s="357">
        <v>24003.904999999999</v>
      </c>
      <c r="I17" s="357">
        <v>23543.831999999999</v>
      </c>
      <c r="J17" s="357">
        <v>23160.914000000001</v>
      </c>
      <c r="K17" s="357">
        <v>27289.873</v>
      </c>
      <c r="L17" s="357">
        <v>28122.025999999998</v>
      </c>
    </row>
    <row r="18" spans="1:12" s="390" customFormat="1" ht="18.899999999999999" customHeight="1">
      <c r="A18" s="347"/>
      <c r="B18" s="360"/>
      <c r="C18" s="361" t="s">
        <v>94</v>
      </c>
      <c r="D18" s="361" t="s">
        <v>260</v>
      </c>
      <c r="E18" s="361"/>
      <c r="F18" s="408"/>
      <c r="G18" s="357">
        <v>473.815</v>
      </c>
      <c r="H18" s="357">
        <v>350.178</v>
      </c>
      <c r="I18" s="357">
        <v>266.88499999999999</v>
      </c>
      <c r="J18" s="357">
        <v>246.42099999999999</v>
      </c>
      <c r="K18" s="357">
        <v>336.67</v>
      </c>
      <c r="L18" s="357">
        <v>295.19499999999999</v>
      </c>
    </row>
    <row r="19" spans="1:12" s="390" customFormat="1" ht="18.899999999999999" customHeight="1">
      <c r="A19" s="347"/>
      <c r="B19" s="360" t="s">
        <v>95</v>
      </c>
      <c r="C19" s="349" t="s">
        <v>261</v>
      </c>
      <c r="D19" s="349"/>
      <c r="E19" s="349"/>
      <c r="F19" s="408"/>
      <c r="G19" s="357">
        <v>11283.945</v>
      </c>
      <c r="H19" s="357">
        <v>12990.334999999999</v>
      </c>
      <c r="I19" s="357">
        <v>12477.73</v>
      </c>
      <c r="J19" s="357">
        <v>12674.561999999998</v>
      </c>
      <c r="K19" s="357">
        <v>15997.072</v>
      </c>
      <c r="L19" s="357">
        <v>14850.012999999999</v>
      </c>
    </row>
    <row r="20" spans="1:12" s="390" customFormat="1" ht="18.899999999999999" customHeight="1">
      <c r="A20" s="347"/>
      <c r="B20" s="360"/>
      <c r="C20" s="361" t="s">
        <v>96</v>
      </c>
      <c r="D20" s="361" t="s">
        <v>262</v>
      </c>
      <c r="E20" s="361"/>
      <c r="F20" s="408"/>
      <c r="G20" s="357">
        <v>6643.768</v>
      </c>
      <c r="H20" s="357">
        <v>7291.1959999999999</v>
      </c>
      <c r="I20" s="357">
        <v>8135.9570000000003</v>
      </c>
      <c r="J20" s="357">
        <v>8262.4249999999993</v>
      </c>
      <c r="K20" s="357">
        <v>9563.8780000000006</v>
      </c>
      <c r="L20" s="357">
        <v>9830.5079999999998</v>
      </c>
    </row>
    <row r="21" spans="1:12" s="390" customFormat="1" ht="18.899999999999999" customHeight="1">
      <c r="A21" s="347"/>
      <c r="B21" s="360"/>
      <c r="C21" s="361" t="s">
        <v>97</v>
      </c>
      <c r="D21" s="361" t="s">
        <v>260</v>
      </c>
      <c r="E21" s="361"/>
      <c r="F21" s="408"/>
      <c r="G21" s="357">
        <v>4640.1769999999997</v>
      </c>
      <c r="H21" s="357">
        <v>5699.1390000000001</v>
      </c>
      <c r="I21" s="357">
        <v>4341.7730000000001</v>
      </c>
      <c r="J21" s="357">
        <v>4412.1369999999997</v>
      </c>
      <c r="K21" s="357">
        <v>6433.1940000000004</v>
      </c>
      <c r="L21" s="357">
        <v>5019.5050000000001</v>
      </c>
    </row>
    <row r="22" spans="1:12" s="390" customFormat="1" ht="18.899999999999999" customHeight="1">
      <c r="A22" s="347"/>
      <c r="B22" s="360" t="s">
        <v>98</v>
      </c>
      <c r="C22" s="349" t="s">
        <v>263</v>
      </c>
      <c r="D22" s="349"/>
      <c r="E22" s="349"/>
      <c r="F22" s="408"/>
      <c r="G22" s="357">
        <v>4283.7839999999997</v>
      </c>
      <c r="H22" s="357">
        <v>4321.6899999999996</v>
      </c>
      <c r="I22" s="357">
        <v>4641.3729999999996</v>
      </c>
      <c r="J22" s="357">
        <v>4627.8919999999998</v>
      </c>
      <c r="K22" s="357">
        <v>5254.4359999999997</v>
      </c>
      <c r="L22" s="357">
        <v>4945.1009999999997</v>
      </c>
    </row>
    <row r="23" spans="1:12" s="390" customFormat="1" ht="6" customHeight="1">
      <c r="A23" s="347"/>
      <c r="B23" s="362"/>
      <c r="C23" s="349"/>
      <c r="D23" s="349"/>
      <c r="E23" s="349"/>
      <c r="F23" s="408"/>
      <c r="G23" s="357"/>
      <c r="H23" s="357"/>
      <c r="I23" s="357"/>
      <c r="J23" s="357"/>
      <c r="K23" s="357"/>
      <c r="L23" s="414"/>
    </row>
    <row r="24" spans="1:12" s="413" customFormat="1" ht="20.100000000000001" customHeight="1">
      <c r="A24" s="351" t="s">
        <v>76</v>
      </c>
      <c r="B24" s="411" t="s">
        <v>264</v>
      </c>
      <c r="C24" s="352"/>
      <c r="D24" s="352"/>
      <c r="E24" s="352"/>
      <c r="F24" s="412"/>
      <c r="G24" s="353">
        <v>38566.095999999998</v>
      </c>
      <c r="H24" s="353">
        <v>40717.604000000007</v>
      </c>
      <c r="I24" s="353">
        <v>41733.780999999995</v>
      </c>
      <c r="J24" s="353">
        <v>43464.528999999995</v>
      </c>
      <c r="K24" s="353">
        <v>46474.562000000005</v>
      </c>
      <c r="L24" s="353">
        <v>48960.517999999996</v>
      </c>
    </row>
    <row r="25" spans="1:12" s="390" customFormat="1" ht="18.899999999999999" customHeight="1">
      <c r="A25" s="356"/>
      <c r="B25" s="363">
        <v>4.0999999999999996</v>
      </c>
      <c r="C25" s="364" t="s">
        <v>265</v>
      </c>
      <c r="D25" s="349"/>
      <c r="E25" s="349"/>
      <c r="F25" s="408"/>
      <c r="G25" s="357">
        <v>7292.46</v>
      </c>
      <c r="H25" s="357">
        <v>7456.1090000000004</v>
      </c>
      <c r="I25" s="357">
        <v>7383.8729999999996</v>
      </c>
      <c r="J25" s="357">
        <v>7342.2420000000002</v>
      </c>
      <c r="K25" s="357">
        <v>7722.3980000000001</v>
      </c>
      <c r="L25" s="357">
        <v>8626.2099999999991</v>
      </c>
    </row>
    <row r="26" spans="1:12" s="390" customFormat="1" ht="18.899999999999999" customHeight="1">
      <c r="A26" s="356"/>
      <c r="B26" s="363">
        <v>4.2</v>
      </c>
      <c r="C26" s="365" t="s">
        <v>266</v>
      </c>
      <c r="D26" s="349"/>
      <c r="E26" s="349"/>
      <c r="F26" s="408"/>
      <c r="G26" s="357">
        <v>31273.635999999999</v>
      </c>
      <c r="H26" s="357">
        <v>33261.495000000003</v>
      </c>
      <c r="I26" s="357">
        <v>34349.907999999996</v>
      </c>
      <c r="J26" s="357">
        <v>36122.286999999997</v>
      </c>
      <c r="K26" s="357">
        <v>38752.164000000004</v>
      </c>
      <c r="L26" s="357">
        <v>40334.307999999997</v>
      </c>
    </row>
    <row r="27" spans="1:12" s="390" customFormat="1" ht="18.899999999999999" customHeight="1">
      <c r="A27" s="356"/>
      <c r="B27" s="366"/>
      <c r="C27" s="367" t="s">
        <v>55</v>
      </c>
      <c r="D27" s="320" t="s">
        <v>267</v>
      </c>
      <c r="E27" s="349"/>
      <c r="F27" s="408"/>
      <c r="G27" s="357">
        <v>58.914000000000001</v>
      </c>
      <c r="H27" s="357">
        <v>73.381</v>
      </c>
      <c r="I27" s="358">
        <v>73.358000000000004</v>
      </c>
      <c r="J27" s="358">
        <v>68.281000000000006</v>
      </c>
      <c r="K27" s="358">
        <v>101.53699999999999</v>
      </c>
      <c r="L27" s="358">
        <v>149.90800000000002</v>
      </c>
    </row>
    <row r="28" spans="1:12" s="390" customFormat="1" ht="18.899999999999999" customHeight="1">
      <c r="A28" s="356"/>
      <c r="B28" s="366"/>
      <c r="C28" s="367" t="s">
        <v>56</v>
      </c>
      <c r="D28" s="320" t="s">
        <v>268</v>
      </c>
      <c r="E28" s="349"/>
      <c r="F28" s="408"/>
      <c r="G28" s="357">
        <v>6505.64</v>
      </c>
      <c r="H28" s="357">
        <v>6864.0439999999999</v>
      </c>
      <c r="I28" s="358">
        <v>7835.8909999999996</v>
      </c>
      <c r="J28" s="358">
        <v>7424.9340000000002</v>
      </c>
      <c r="K28" s="358">
        <v>6868.4449999999997</v>
      </c>
      <c r="L28" s="358">
        <v>5352.9209999999994</v>
      </c>
    </row>
    <row r="29" spans="1:12" s="390" customFormat="1" ht="18.899999999999999" customHeight="1">
      <c r="A29" s="356"/>
      <c r="B29" s="368"/>
      <c r="C29" s="367" t="s">
        <v>57</v>
      </c>
      <c r="D29" s="320" t="s">
        <v>269</v>
      </c>
      <c r="E29" s="349"/>
      <c r="F29" s="408"/>
      <c r="G29" s="357">
        <v>24709.081999999999</v>
      </c>
      <c r="H29" s="357">
        <v>26324.07</v>
      </c>
      <c r="I29" s="358">
        <v>26440.659</v>
      </c>
      <c r="J29" s="358">
        <v>28629.072</v>
      </c>
      <c r="K29" s="358">
        <v>31782.182000000001</v>
      </c>
      <c r="L29" s="358">
        <v>34831.478999999999</v>
      </c>
    </row>
    <row r="30" spans="1:12" s="390" customFormat="1" ht="6" customHeight="1">
      <c r="A30" s="356"/>
      <c r="B30" s="368"/>
      <c r="C30" s="369"/>
      <c r="D30" s="349"/>
      <c r="E30" s="349"/>
      <c r="F30" s="408"/>
      <c r="G30" s="357"/>
      <c r="H30" s="357"/>
      <c r="I30" s="358"/>
      <c r="J30" s="358"/>
      <c r="K30" s="358"/>
      <c r="L30" s="415"/>
    </row>
    <row r="31" spans="1:12" s="413" customFormat="1" ht="20.100000000000001" customHeight="1">
      <c r="A31" s="351" t="s">
        <v>77</v>
      </c>
      <c r="B31" s="416" t="s">
        <v>286</v>
      </c>
      <c r="C31" s="352"/>
      <c r="D31" s="352"/>
      <c r="E31" s="352"/>
      <c r="F31" s="412"/>
      <c r="G31" s="353">
        <v>8099.5920000000006</v>
      </c>
      <c r="H31" s="353">
        <v>8674.773000000001</v>
      </c>
      <c r="I31" s="354">
        <v>10548.64</v>
      </c>
      <c r="J31" s="354">
        <v>12220.789000000001</v>
      </c>
      <c r="K31" s="354">
        <v>16794.169000000002</v>
      </c>
      <c r="L31" s="354">
        <v>11616.023000000001</v>
      </c>
    </row>
    <row r="32" spans="1:12" s="390" customFormat="1" ht="6" customHeight="1">
      <c r="A32" s="347"/>
      <c r="B32" s="360"/>
      <c r="C32" s="349"/>
      <c r="D32" s="349"/>
      <c r="E32" s="349"/>
      <c r="F32" s="408"/>
      <c r="G32" s="350"/>
      <c r="H32" s="350"/>
      <c r="I32" s="370"/>
      <c r="J32" s="370"/>
      <c r="K32" s="370"/>
      <c r="L32" s="370"/>
    </row>
    <row r="33" spans="1:12" s="413" customFormat="1" ht="20.100000000000001" customHeight="1">
      <c r="A33" s="351" t="s">
        <v>78</v>
      </c>
      <c r="B33" s="411" t="s">
        <v>17</v>
      </c>
      <c r="C33" s="352"/>
      <c r="D33" s="352"/>
      <c r="E33" s="352"/>
      <c r="F33" s="412"/>
      <c r="G33" s="353">
        <v>8711.7489999999998</v>
      </c>
      <c r="H33" s="353">
        <v>9046.7609999999986</v>
      </c>
      <c r="I33" s="353">
        <v>9222.2729999999992</v>
      </c>
      <c r="J33" s="353">
        <v>9270.6059999999998</v>
      </c>
      <c r="K33" s="353">
        <v>9808.9660000000003</v>
      </c>
      <c r="L33" s="353">
        <v>9883.1949999999997</v>
      </c>
    </row>
    <row r="34" spans="1:12" s="390" customFormat="1" ht="18.899999999999999" customHeight="1">
      <c r="A34" s="347"/>
      <c r="B34" s="371" t="s">
        <v>5</v>
      </c>
      <c r="C34" s="349"/>
      <c r="D34" s="349"/>
      <c r="E34" s="349"/>
      <c r="F34" s="408"/>
      <c r="G34" s="350"/>
      <c r="H34" s="350"/>
      <c r="I34" s="350"/>
      <c r="J34" s="350"/>
      <c r="K34" s="350"/>
      <c r="L34" s="417"/>
    </row>
    <row r="35" spans="1:12" s="390" customFormat="1" ht="6" customHeight="1">
      <c r="A35" s="347"/>
      <c r="B35" s="362"/>
      <c r="C35" s="349"/>
      <c r="D35" s="349"/>
      <c r="E35" s="349"/>
      <c r="F35" s="408"/>
      <c r="G35" s="350"/>
      <c r="H35" s="350"/>
      <c r="I35" s="350"/>
      <c r="J35" s="350"/>
      <c r="K35" s="350"/>
      <c r="L35" s="417"/>
    </row>
    <row r="36" spans="1:12" s="413" customFormat="1" ht="20.100000000000001" customHeight="1">
      <c r="A36" s="351" t="s">
        <v>79</v>
      </c>
      <c r="B36" s="411" t="s">
        <v>271</v>
      </c>
      <c r="C36" s="352"/>
      <c r="D36" s="352"/>
      <c r="E36" s="352"/>
      <c r="F36" s="412"/>
      <c r="G36" s="353">
        <v>1433.347</v>
      </c>
      <c r="H36" s="353">
        <v>1356.075</v>
      </c>
      <c r="I36" s="354">
        <v>1681.319</v>
      </c>
      <c r="J36" s="354">
        <v>2182.1689999999999</v>
      </c>
      <c r="K36" s="354">
        <v>2370.3110000000001</v>
      </c>
      <c r="L36" s="354">
        <v>2587.8019999999997</v>
      </c>
    </row>
    <row r="37" spans="1:12" s="390" customFormat="1" ht="6" customHeight="1">
      <c r="A37" s="347"/>
      <c r="B37" s="372"/>
      <c r="C37" s="349"/>
      <c r="D37" s="349"/>
      <c r="E37" s="349"/>
      <c r="F37" s="408"/>
      <c r="G37" s="350"/>
      <c r="H37" s="350"/>
      <c r="I37" s="370"/>
      <c r="J37" s="370"/>
      <c r="K37" s="370"/>
      <c r="L37" s="370"/>
    </row>
    <row r="38" spans="1:12" s="410" customFormat="1" ht="20.100000000000001" customHeight="1">
      <c r="A38" s="351" t="s">
        <v>80</v>
      </c>
      <c r="B38" s="411" t="s">
        <v>18</v>
      </c>
      <c r="C38" s="418"/>
      <c r="D38" s="418"/>
      <c r="E38" s="418"/>
      <c r="F38" s="409"/>
      <c r="G38" s="353">
        <v>4395.0360000000001</v>
      </c>
      <c r="H38" s="353">
        <v>4659.2070000000003</v>
      </c>
      <c r="I38" s="354">
        <v>5033.1729999999998</v>
      </c>
      <c r="J38" s="354">
        <v>5591.8280000000004</v>
      </c>
      <c r="K38" s="354">
        <v>7848.665</v>
      </c>
      <c r="L38" s="354">
        <v>8106.5329999999994</v>
      </c>
    </row>
    <row r="39" spans="1:12" s="390" customFormat="1" ht="18.899999999999999" customHeight="1">
      <c r="A39" s="356"/>
      <c r="B39" s="373" t="s">
        <v>7</v>
      </c>
      <c r="C39" s="349"/>
      <c r="D39" s="349"/>
      <c r="E39" s="349"/>
      <c r="F39" s="408"/>
      <c r="G39" s="357"/>
      <c r="H39" s="357"/>
      <c r="I39" s="358"/>
      <c r="J39" s="358"/>
      <c r="K39" s="358"/>
      <c r="L39" s="415"/>
    </row>
    <row r="40" spans="1:12" s="390" customFormat="1" ht="6" customHeight="1">
      <c r="A40" s="356"/>
      <c r="B40" s="373"/>
      <c r="C40" s="349"/>
      <c r="D40" s="349"/>
      <c r="E40" s="349"/>
      <c r="F40" s="408"/>
      <c r="G40" s="357"/>
      <c r="H40" s="357"/>
      <c r="I40" s="358"/>
      <c r="J40" s="358"/>
      <c r="K40" s="358"/>
      <c r="L40" s="415"/>
    </row>
    <row r="41" spans="1:12" s="410" customFormat="1" ht="20.100000000000001" customHeight="1">
      <c r="A41" s="351" t="s">
        <v>81</v>
      </c>
      <c r="B41" s="411" t="s">
        <v>19</v>
      </c>
      <c r="C41" s="418"/>
      <c r="D41" s="418"/>
      <c r="E41" s="418"/>
      <c r="F41" s="409"/>
      <c r="G41" s="353">
        <v>10064.757000000001</v>
      </c>
      <c r="H41" s="353">
        <v>10275.692000000001</v>
      </c>
      <c r="I41" s="354">
        <v>12756.705</v>
      </c>
      <c r="J41" s="354">
        <v>13451.176000000001</v>
      </c>
      <c r="K41" s="354">
        <v>13052.842000000001</v>
      </c>
      <c r="L41" s="354">
        <v>13160.857</v>
      </c>
    </row>
    <row r="42" spans="1:12" s="390" customFormat="1" ht="18.899999999999999" customHeight="1">
      <c r="A42" s="356"/>
      <c r="B42" s="480" t="s">
        <v>8</v>
      </c>
      <c r="C42" s="480"/>
      <c r="D42" s="480"/>
      <c r="E42" s="480"/>
      <c r="F42" s="408"/>
      <c r="G42" s="357"/>
      <c r="H42" s="357"/>
      <c r="I42" s="357"/>
      <c r="J42" s="357"/>
      <c r="K42" s="357"/>
      <c r="L42" s="414"/>
    </row>
    <row r="43" spans="1:12" s="390" customFormat="1" ht="18.899999999999999" customHeight="1">
      <c r="A43" s="356"/>
      <c r="B43" s="363">
        <v>9.1</v>
      </c>
      <c r="C43" s="374" t="s">
        <v>272</v>
      </c>
      <c r="D43" s="349"/>
      <c r="E43" s="349"/>
      <c r="F43" s="408"/>
      <c r="G43" s="357">
        <v>3869.7629999999999</v>
      </c>
      <c r="H43" s="357">
        <v>4171.2330000000002</v>
      </c>
      <c r="I43" s="358">
        <v>5043.6530000000002</v>
      </c>
      <c r="J43" s="358">
        <v>5315.7790000000005</v>
      </c>
      <c r="K43" s="358">
        <v>4747.0779999999995</v>
      </c>
      <c r="L43" s="358">
        <v>4047.8249999999998</v>
      </c>
    </row>
    <row r="44" spans="1:12" ht="18.899999999999999" customHeight="1">
      <c r="A44" s="356"/>
      <c r="B44" s="375" t="s">
        <v>91</v>
      </c>
      <c r="C44" s="374" t="s">
        <v>273</v>
      </c>
      <c r="D44" s="361"/>
      <c r="E44" s="361"/>
      <c r="F44" s="419"/>
      <c r="G44" s="357">
        <v>5794.1890000000003</v>
      </c>
      <c r="H44" s="357">
        <v>5689.36</v>
      </c>
      <c r="I44" s="357">
        <v>7157.9650000000001</v>
      </c>
      <c r="J44" s="357">
        <v>7552.0999999999995</v>
      </c>
      <c r="K44" s="357">
        <v>7102.630000000001</v>
      </c>
      <c r="L44" s="357">
        <v>7463.951</v>
      </c>
    </row>
    <row r="45" spans="1:12" ht="18.899999999999999" customHeight="1">
      <c r="A45" s="356"/>
      <c r="B45" s="363" t="s">
        <v>99</v>
      </c>
      <c r="C45" s="348" t="s">
        <v>274</v>
      </c>
      <c r="D45" s="361"/>
      <c r="E45" s="361"/>
      <c r="F45" s="419"/>
      <c r="G45" s="357">
        <v>400.80500000000001</v>
      </c>
      <c r="H45" s="357">
        <v>415.09899999999993</v>
      </c>
      <c r="I45" s="357">
        <v>555.08699999999999</v>
      </c>
      <c r="J45" s="357">
        <v>583.29700000000003</v>
      </c>
      <c r="K45" s="357">
        <v>1203.134</v>
      </c>
      <c r="L45" s="357">
        <v>1649.0810000000001</v>
      </c>
    </row>
    <row r="46" spans="1:12" ht="6" customHeight="1">
      <c r="A46" s="356"/>
      <c r="B46" s="368"/>
      <c r="C46" s="349"/>
      <c r="D46" s="361"/>
      <c r="E46" s="361"/>
      <c r="F46" s="419"/>
      <c r="G46" s="357"/>
      <c r="H46" s="357"/>
      <c r="I46" s="357"/>
      <c r="J46" s="357"/>
      <c r="K46" s="357"/>
      <c r="L46" s="414"/>
    </row>
    <row r="47" spans="1:12" s="413" customFormat="1" ht="20.100000000000001" customHeight="1">
      <c r="A47" s="351" t="s">
        <v>82</v>
      </c>
      <c r="B47" s="416" t="s">
        <v>287</v>
      </c>
      <c r="C47" s="352"/>
      <c r="D47" s="352"/>
      <c r="E47" s="352"/>
      <c r="F47" s="412"/>
      <c r="G47" s="353">
        <v>27898.273000000001</v>
      </c>
      <c r="H47" s="353">
        <v>26984.582999999999</v>
      </c>
      <c r="I47" s="353">
        <v>28979.040999999997</v>
      </c>
      <c r="J47" s="353">
        <v>33462.168999999994</v>
      </c>
      <c r="K47" s="353">
        <v>29502.578000000001</v>
      </c>
      <c r="L47" s="353">
        <v>30520.03</v>
      </c>
    </row>
    <row r="48" spans="1:12" s="421" customFormat="1" ht="17.25" customHeight="1">
      <c r="A48" s="356"/>
      <c r="B48" s="360">
        <v>10.1</v>
      </c>
      <c r="C48" s="484" t="s">
        <v>276</v>
      </c>
      <c r="D48" s="484"/>
      <c r="E48" s="484"/>
      <c r="F48" s="420"/>
      <c r="G48" s="357">
        <v>542.53399999999999</v>
      </c>
      <c r="H48" s="357">
        <v>817.327</v>
      </c>
      <c r="I48" s="358">
        <v>1059.9000000000001</v>
      </c>
      <c r="J48" s="358">
        <v>843.61500000000001</v>
      </c>
      <c r="K48" s="358">
        <v>860.15</v>
      </c>
      <c r="L48" s="358">
        <v>1213.296</v>
      </c>
    </row>
    <row r="49" spans="1:12" ht="18.899999999999999" customHeight="1">
      <c r="A49" s="356"/>
      <c r="B49" s="363"/>
      <c r="C49" s="485" t="s">
        <v>1</v>
      </c>
      <c r="D49" s="485"/>
      <c r="E49" s="485"/>
      <c r="F49" s="419"/>
      <c r="G49" s="357"/>
      <c r="H49" s="357"/>
      <c r="I49" s="358"/>
      <c r="J49" s="358"/>
      <c r="K49" s="358"/>
      <c r="L49" s="415"/>
    </row>
    <row r="50" spans="1:12" s="421" customFormat="1" ht="30.75" customHeight="1">
      <c r="A50" s="356"/>
      <c r="B50" s="363">
        <v>10.199999999999999</v>
      </c>
      <c r="C50" s="486" t="s">
        <v>21</v>
      </c>
      <c r="D50" s="486"/>
      <c r="E50" s="486"/>
      <c r="F50" s="420"/>
      <c r="G50" s="357">
        <v>7913.7460000000001</v>
      </c>
      <c r="H50" s="357">
        <v>5222.8860000000004</v>
      </c>
      <c r="I50" s="357">
        <v>5796.2649999999994</v>
      </c>
      <c r="J50" s="357">
        <v>6539.0450000000001</v>
      </c>
      <c r="K50" s="357">
        <v>7862.5789999999997</v>
      </c>
      <c r="L50" s="357">
        <v>10054.694</v>
      </c>
    </row>
    <row r="51" spans="1:12" ht="14.25" customHeight="1">
      <c r="A51" s="356"/>
      <c r="B51" s="360"/>
      <c r="C51" s="485" t="s">
        <v>2</v>
      </c>
      <c r="D51" s="485"/>
      <c r="E51" s="485"/>
      <c r="F51" s="419"/>
      <c r="G51" s="357"/>
      <c r="H51" s="357"/>
      <c r="I51" s="357"/>
      <c r="J51" s="357"/>
      <c r="K51" s="357"/>
      <c r="L51" s="357"/>
    </row>
    <row r="52" spans="1:12" ht="18.899999999999999" customHeight="1">
      <c r="A52" s="356"/>
      <c r="B52" s="360"/>
      <c r="C52" s="378" t="s">
        <v>49</v>
      </c>
      <c r="D52" s="378" t="s">
        <v>277</v>
      </c>
      <c r="E52" s="367"/>
      <c r="F52" s="419"/>
      <c r="G52" s="357">
        <v>248.852</v>
      </c>
      <c r="H52" s="357">
        <v>410.38</v>
      </c>
      <c r="I52" s="358">
        <v>511.86500000000001</v>
      </c>
      <c r="J52" s="358">
        <v>593.86400000000003</v>
      </c>
      <c r="K52" s="358">
        <v>663.52099999999996</v>
      </c>
      <c r="L52" s="358">
        <v>775.52200000000005</v>
      </c>
    </row>
    <row r="53" spans="1:12" ht="18.899999999999999" customHeight="1">
      <c r="A53" s="356"/>
      <c r="B53" s="360"/>
      <c r="C53" s="378" t="s">
        <v>50</v>
      </c>
      <c r="D53" s="378" t="s">
        <v>278</v>
      </c>
      <c r="E53" s="367"/>
      <c r="F53" s="419"/>
      <c r="G53" s="357">
        <v>243.733</v>
      </c>
      <c r="H53" s="357">
        <v>397.83499999999998</v>
      </c>
      <c r="I53" s="358">
        <v>392.41399999999999</v>
      </c>
      <c r="J53" s="358">
        <v>406.11700000000002</v>
      </c>
      <c r="K53" s="358">
        <v>770.44399999999996</v>
      </c>
      <c r="L53" s="358">
        <v>829.92799999999988</v>
      </c>
    </row>
    <row r="54" spans="1:12" ht="18.899999999999999" customHeight="1">
      <c r="A54" s="356"/>
      <c r="B54" s="360"/>
      <c r="C54" s="378" t="s">
        <v>51</v>
      </c>
      <c r="D54" s="484" t="s">
        <v>279</v>
      </c>
      <c r="E54" s="484"/>
      <c r="F54" s="419"/>
      <c r="G54" s="357">
        <v>7421.1610000000001</v>
      </c>
      <c r="H54" s="357">
        <v>4414.6710000000003</v>
      </c>
      <c r="I54" s="358">
        <v>4891.9859999999999</v>
      </c>
      <c r="J54" s="358">
        <v>5539.0640000000003</v>
      </c>
      <c r="K54" s="358">
        <v>6428.6139999999996</v>
      </c>
      <c r="L54" s="358">
        <v>8449.2440000000006</v>
      </c>
    </row>
    <row r="55" spans="1:12" ht="14.25" customHeight="1">
      <c r="A55" s="356"/>
      <c r="B55" s="360"/>
      <c r="C55" s="361"/>
      <c r="D55" s="484"/>
      <c r="E55" s="484"/>
      <c r="F55" s="419"/>
      <c r="G55" s="357"/>
      <c r="H55" s="357"/>
      <c r="I55" s="358"/>
      <c r="J55" s="358"/>
      <c r="K55" s="358"/>
      <c r="L55" s="415"/>
    </row>
    <row r="56" spans="1:12" s="421" customFormat="1" ht="28.5" customHeight="1">
      <c r="A56" s="356"/>
      <c r="B56" s="360">
        <v>10.3</v>
      </c>
      <c r="C56" s="487" t="s">
        <v>280</v>
      </c>
      <c r="D56" s="487"/>
      <c r="E56" s="487"/>
      <c r="F56" s="420"/>
      <c r="G56" s="357">
        <v>19441.993000000002</v>
      </c>
      <c r="H56" s="357">
        <v>20944.37</v>
      </c>
      <c r="I56" s="357">
        <v>22122.876</v>
      </c>
      <c r="J56" s="357">
        <v>26079.508999999998</v>
      </c>
      <c r="K56" s="357">
        <v>20779.849000000002</v>
      </c>
      <c r="L56" s="357">
        <v>19252.04</v>
      </c>
    </row>
    <row r="57" spans="1:12" ht="18.899999999999999" customHeight="1">
      <c r="A57" s="356"/>
      <c r="B57" s="368"/>
      <c r="C57" s="480" t="s">
        <v>10</v>
      </c>
      <c r="D57" s="480"/>
      <c r="E57" s="480"/>
      <c r="F57" s="419"/>
      <c r="G57" s="357"/>
      <c r="H57" s="357"/>
      <c r="I57" s="357"/>
      <c r="J57" s="357"/>
      <c r="K57" s="357"/>
      <c r="L57" s="357"/>
    </row>
    <row r="58" spans="1:12" s="421" customFormat="1" ht="13.95" customHeight="1">
      <c r="A58" s="356"/>
      <c r="B58" s="379"/>
      <c r="C58" s="378" t="s">
        <v>52</v>
      </c>
      <c r="D58" s="479" t="s">
        <v>61</v>
      </c>
      <c r="E58" s="479"/>
      <c r="F58" s="420"/>
      <c r="G58" s="357">
        <v>7175.95</v>
      </c>
      <c r="H58" s="357">
        <v>8103.6080000000002</v>
      </c>
      <c r="I58" s="358">
        <v>10550.290999999999</v>
      </c>
      <c r="J58" s="358">
        <v>14183.075999999999</v>
      </c>
      <c r="K58" s="358">
        <v>8878.018</v>
      </c>
      <c r="L58" s="358">
        <v>7820.0660000000007</v>
      </c>
    </row>
    <row r="59" spans="1:12" ht="14.4" customHeight="1">
      <c r="A59" s="356"/>
      <c r="B59" s="368"/>
      <c r="C59" s="367"/>
      <c r="D59" s="483" t="s">
        <v>60</v>
      </c>
      <c r="E59" s="483"/>
      <c r="F59" s="419"/>
      <c r="G59" s="357"/>
      <c r="H59" s="357"/>
      <c r="I59" s="358"/>
      <c r="J59" s="358"/>
      <c r="K59" s="358"/>
      <c r="L59" s="358"/>
    </row>
    <row r="60" spans="1:12" ht="18.899999999999999" customHeight="1">
      <c r="A60" s="356"/>
      <c r="B60" s="368"/>
      <c r="C60" s="378" t="s">
        <v>53</v>
      </c>
      <c r="D60" s="380" t="s">
        <v>281</v>
      </c>
      <c r="E60" s="361"/>
      <c r="F60" s="419"/>
      <c r="G60" s="357">
        <v>1587.6289999999999</v>
      </c>
      <c r="H60" s="357">
        <v>2180.1909999999998</v>
      </c>
      <c r="I60" s="358">
        <v>2681.6970000000001</v>
      </c>
      <c r="J60" s="358">
        <v>2746.4450000000002</v>
      </c>
      <c r="K60" s="358">
        <v>2249.9349999999999</v>
      </c>
      <c r="L60" s="358">
        <v>1761.585</v>
      </c>
    </row>
    <row r="61" spans="1:12" ht="30" customHeight="1">
      <c r="A61" s="356"/>
      <c r="B61" s="368"/>
      <c r="C61" s="378" t="s">
        <v>54</v>
      </c>
      <c r="D61" s="479" t="s">
        <v>282</v>
      </c>
      <c r="E61" s="479"/>
      <c r="F61" s="419"/>
      <c r="G61" s="357">
        <v>10678.414000000001</v>
      </c>
      <c r="H61" s="357">
        <v>10660.571</v>
      </c>
      <c r="I61" s="358">
        <v>8890.8880000000008</v>
      </c>
      <c r="J61" s="358">
        <v>9149.9879999999994</v>
      </c>
      <c r="K61" s="358">
        <v>9651.8960000000006</v>
      </c>
      <c r="L61" s="358">
        <v>9670.3889999999992</v>
      </c>
    </row>
    <row r="62" spans="1:12" ht="18.899999999999999" customHeight="1">
      <c r="A62" s="356"/>
      <c r="B62" s="368"/>
      <c r="C62" s="361"/>
      <c r="D62" s="480" t="s">
        <v>90</v>
      </c>
      <c r="E62" s="480"/>
      <c r="F62" s="422"/>
      <c r="G62" s="357"/>
      <c r="H62" s="357"/>
      <c r="I62" s="358"/>
      <c r="J62" s="358"/>
      <c r="K62" s="358"/>
      <c r="L62" s="415"/>
    </row>
    <row r="63" spans="1:12" ht="6" customHeight="1">
      <c r="A63" s="356"/>
      <c r="B63" s="368"/>
      <c r="C63" s="361"/>
      <c r="D63" s="359"/>
      <c r="E63" s="359"/>
      <c r="F63" s="422"/>
      <c r="G63" s="357"/>
      <c r="H63" s="357"/>
      <c r="I63" s="358"/>
      <c r="J63" s="358"/>
      <c r="K63" s="358"/>
      <c r="L63" s="415"/>
    </row>
    <row r="64" spans="1:12" s="410" customFormat="1" ht="20.100000000000001" customHeight="1">
      <c r="A64" s="351" t="s">
        <v>83</v>
      </c>
      <c r="B64" s="481" t="s">
        <v>22</v>
      </c>
      <c r="C64" s="481"/>
      <c r="D64" s="481"/>
      <c r="E64" s="481"/>
      <c r="F64" s="409"/>
      <c r="G64" s="353">
        <v>2772.7160000000003</v>
      </c>
      <c r="H64" s="353">
        <v>3180.8399999999997</v>
      </c>
      <c r="I64" s="354">
        <v>3182.9169999999999</v>
      </c>
      <c r="J64" s="354">
        <v>3196.4490000000001</v>
      </c>
      <c r="K64" s="354">
        <v>3454.1109999999999</v>
      </c>
      <c r="L64" s="354">
        <v>3307.0590000000002</v>
      </c>
    </row>
    <row r="65" spans="1:12" s="390" customFormat="1" ht="18" customHeight="1">
      <c r="A65" s="356"/>
      <c r="B65" s="373" t="s">
        <v>11</v>
      </c>
      <c r="C65" s="382"/>
      <c r="D65" s="382"/>
      <c r="E65" s="382"/>
      <c r="F65" s="408"/>
      <c r="G65" s="357"/>
      <c r="H65" s="357"/>
      <c r="I65" s="358"/>
      <c r="J65" s="358"/>
      <c r="K65" s="358"/>
      <c r="L65" s="415"/>
    </row>
    <row r="66" spans="1:12" s="390" customFormat="1" ht="6" customHeight="1">
      <c r="A66" s="356"/>
      <c r="B66" s="373"/>
      <c r="C66" s="382"/>
      <c r="D66" s="382"/>
      <c r="E66" s="382"/>
      <c r="F66" s="408"/>
      <c r="G66" s="357"/>
      <c r="H66" s="357"/>
      <c r="I66" s="358"/>
      <c r="J66" s="358"/>
      <c r="K66" s="358"/>
      <c r="L66" s="415"/>
    </row>
    <row r="67" spans="1:12" s="425" customFormat="1" ht="20.100000000000001" customHeight="1">
      <c r="A67" s="351" t="s">
        <v>84</v>
      </c>
      <c r="B67" s="411" t="s">
        <v>23</v>
      </c>
      <c r="C67" s="423"/>
      <c r="D67" s="423"/>
      <c r="E67" s="423"/>
      <c r="F67" s="424"/>
      <c r="G67" s="353">
        <v>517.91899999999998</v>
      </c>
      <c r="H67" s="353">
        <v>626.11</v>
      </c>
      <c r="I67" s="354">
        <v>971.43499999999995</v>
      </c>
      <c r="J67" s="354">
        <v>1030.009</v>
      </c>
      <c r="K67" s="354">
        <v>1798.9870000000001</v>
      </c>
      <c r="L67" s="354">
        <v>1067.0540000000001</v>
      </c>
    </row>
    <row r="68" spans="1:12" ht="18.899999999999999" customHeight="1">
      <c r="A68" s="368"/>
      <c r="B68" s="371" t="s">
        <v>12</v>
      </c>
      <c r="C68" s="361"/>
      <c r="D68" s="361"/>
      <c r="E68" s="361"/>
      <c r="F68" s="419"/>
      <c r="G68" s="383"/>
      <c r="H68" s="383"/>
      <c r="I68" s="383"/>
      <c r="J68" s="383"/>
      <c r="K68" s="384"/>
      <c r="L68" s="426"/>
    </row>
    <row r="69" spans="1:12" ht="16.5" customHeight="1">
      <c r="A69" s="427"/>
      <c r="B69" s="428"/>
      <c r="C69" s="429"/>
      <c r="D69" s="429"/>
      <c r="E69" s="429"/>
      <c r="F69" s="429"/>
      <c r="G69" s="430"/>
      <c r="H69" s="430"/>
      <c r="I69" s="430"/>
      <c r="J69" s="430"/>
      <c r="K69" s="431"/>
      <c r="L69" s="432"/>
    </row>
    <row r="70" spans="1:12" s="396" customFormat="1" ht="26.25" customHeight="1">
      <c r="A70" s="433"/>
      <c r="B70" s="433"/>
      <c r="C70" s="433"/>
      <c r="D70" s="433"/>
      <c r="E70" s="433"/>
      <c r="F70" s="433"/>
      <c r="G70" s="433"/>
      <c r="H70" s="433"/>
      <c r="I70" s="433"/>
      <c r="J70" s="433"/>
      <c r="K70" s="433"/>
      <c r="L70" s="429"/>
    </row>
  </sheetData>
  <dataConsolidate/>
  <mergeCells count="19">
    <mergeCell ref="D54:E55"/>
    <mergeCell ref="A2:C3"/>
    <mergeCell ref="J3:L4"/>
    <mergeCell ref="B9:E9"/>
    <mergeCell ref="B10:E10"/>
    <mergeCell ref="B12:E12"/>
    <mergeCell ref="B13:E13"/>
    <mergeCell ref="B42:E42"/>
    <mergeCell ref="C48:E48"/>
    <mergeCell ref="C49:E49"/>
    <mergeCell ref="C50:E50"/>
    <mergeCell ref="C51:E51"/>
    <mergeCell ref="B64:E64"/>
    <mergeCell ref="C56:E56"/>
    <mergeCell ref="C57:E57"/>
    <mergeCell ref="D58:E58"/>
    <mergeCell ref="D59:E59"/>
    <mergeCell ref="D61:E61"/>
    <mergeCell ref="D62:E62"/>
  </mergeCells>
  <conditionalFormatting sqref="A31:A32">
    <cfRule type="duplicateValues" dxfId="8" priority="2"/>
  </conditionalFormatting>
  <conditionalFormatting sqref="B31:B32">
    <cfRule type="duplicateValues" dxfId="7" priority="1"/>
  </conditionalFormatting>
  <printOptions horizontalCentered="1"/>
  <pageMargins left="0.19685039370078741" right="0.19685039370078741" top="0.47244094488188981" bottom="0.19685039370078741" header="0.31496062992125984" footer="0.11811023622047245"/>
  <pageSetup paperSize="9" scale="6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EE02-37D5-4322-8E7E-B22EFD6FD8AE}">
  <dimension ref="A1:L70"/>
  <sheetViews>
    <sheetView showGridLines="0" view="pageBreakPreview" zoomScale="70" zoomScaleNormal="84" zoomScaleSheetLayoutView="70" workbookViewId="0">
      <selection activeCell="R26" sqref="R26"/>
    </sheetView>
  </sheetViews>
  <sheetFormatPr defaultColWidth="9.109375" defaultRowHeight="13.2"/>
  <cols>
    <col min="1" max="1" width="3.5546875" style="427" customWidth="1"/>
    <col min="2" max="2" width="6.109375" style="428" customWidth="1"/>
    <col min="3" max="3" width="7.6640625" style="429" customWidth="1"/>
    <col min="4" max="4" width="5" style="429" customWidth="1"/>
    <col min="5" max="5" width="39.6640625" style="429" customWidth="1"/>
    <col min="6" max="6" width="3.88671875" style="429" customWidth="1"/>
    <col min="7" max="9" width="10.88671875" style="430" customWidth="1"/>
    <col min="10" max="12" width="10.88671875" style="431" customWidth="1"/>
    <col min="13" max="16384" width="9.109375" style="429"/>
  </cols>
  <sheetData>
    <row r="1" spans="1:12">
      <c r="A1" s="434"/>
      <c r="B1" s="394"/>
      <c r="C1" s="395"/>
      <c r="D1" s="395"/>
      <c r="E1" s="395"/>
      <c r="F1" s="395"/>
      <c r="G1" s="396"/>
      <c r="H1" s="396"/>
      <c r="I1" s="396"/>
      <c r="J1" s="435"/>
      <c r="K1" s="435"/>
      <c r="L1" s="435"/>
    </row>
    <row r="2" spans="1:12" s="436" customFormat="1" ht="15.75" customHeight="1">
      <c r="A2" s="488" t="s">
        <v>288</v>
      </c>
      <c r="B2" s="488"/>
      <c r="C2" s="488"/>
      <c r="D2" s="41" t="s">
        <v>237</v>
      </c>
      <c r="E2" s="42"/>
      <c r="F2" s="390"/>
      <c r="G2" s="391"/>
      <c r="H2" s="391"/>
      <c r="I2" s="391"/>
      <c r="J2" s="392" t="s">
        <v>254</v>
      </c>
      <c r="K2" s="392" t="s">
        <v>254</v>
      </c>
      <c r="L2" s="392" t="s">
        <v>254</v>
      </c>
    </row>
    <row r="3" spans="1:12" s="436" customFormat="1" ht="15" customHeight="1">
      <c r="A3" s="488"/>
      <c r="B3" s="488"/>
      <c r="C3" s="488"/>
      <c r="D3" s="48" t="s">
        <v>238</v>
      </c>
      <c r="E3" s="42"/>
      <c r="F3" s="390"/>
      <c r="G3" s="391"/>
      <c r="H3" s="391"/>
      <c r="I3" s="490" t="s">
        <v>284</v>
      </c>
      <c r="J3" s="490"/>
      <c r="K3" s="490"/>
      <c r="L3" s="490"/>
    </row>
    <row r="4" spans="1:12" ht="8.25" customHeight="1">
      <c r="A4" s="393"/>
      <c r="B4" s="394"/>
      <c r="C4" s="395"/>
      <c r="D4" s="395"/>
      <c r="E4" s="395"/>
      <c r="F4" s="395"/>
      <c r="G4" s="396"/>
      <c r="H4" s="396"/>
      <c r="I4" s="490"/>
      <c r="J4" s="490"/>
      <c r="K4" s="490"/>
      <c r="L4" s="490"/>
    </row>
    <row r="5" spans="1:12" s="441" customFormat="1" ht="24.75" customHeight="1">
      <c r="A5" s="437"/>
      <c r="B5" s="438"/>
      <c r="C5" s="439"/>
      <c r="D5" s="439"/>
      <c r="E5" s="440"/>
      <c r="F5" s="440"/>
      <c r="G5" s="335">
        <v>2013</v>
      </c>
      <c r="H5" s="335">
        <v>2014</v>
      </c>
      <c r="I5" s="335">
        <v>2015</v>
      </c>
      <c r="J5" s="335">
        <v>2016</v>
      </c>
      <c r="K5" s="335">
        <v>2017</v>
      </c>
      <c r="L5" s="335">
        <v>2018</v>
      </c>
    </row>
    <row r="6" spans="1:12" s="436" customFormat="1" ht="18" customHeight="1">
      <c r="A6" s="442"/>
      <c r="B6" s="443"/>
      <c r="C6" s="402"/>
      <c r="D6" s="402"/>
      <c r="E6" s="402"/>
      <c r="F6" s="444"/>
      <c r="G6" s="445"/>
      <c r="H6" s="445"/>
      <c r="I6" s="446"/>
      <c r="J6" s="446"/>
      <c r="K6" s="446"/>
      <c r="L6" s="446"/>
    </row>
    <row r="7" spans="1:12" s="436" customFormat="1" ht="24.75" customHeight="1" thickBot="1">
      <c r="A7" s="404" t="s">
        <v>289</v>
      </c>
      <c r="B7" s="405"/>
      <c r="C7" s="406"/>
      <c r="D7" s="406"/>
      <c r="E7" s="406"/>
      <c r="F7" s="407"/>
      <c r="G7" s="59">
        <f>'[2]Table 1'!H7-'[2]Table 2'!H7</f>
        <v>-9592.4949999999953</v>
      </c>
      <c r="H7" s="59">
        <f>'[2]Table 1'!I7-'[2]Table 2'!I7</f>
        <v>-10706.241999999998</v>
      </c>
      <c r="I7" s="59">
        <f>'[2]Table 1'!J7-'[2]Table 2'!J7</f>
        <v>-20631.58699999997</v>
      </c>
      <c r="J7" s="59">
        <f>'[2]Table 1'!K7-'[2]Table 2'!K7</f>
        <v>-18917.421999999962</v>
      </c>
      <c r="K7" s="59">
        <f>'[2]Table 1'!L7-'[2]Table 2'!L7</f>
        <v>-22858.699000000022</v>
      </c>
      <c r="L7" s="59">
        <v>-17514.932000000001</v>
      </c>
    </row>
    <row r="8" spans="1:12" s="436" customFormat="1" ht="24.75" customHeight="1">
      <c r="A8" s="320"/>
      <c r="B8" s="347"/>
      <c r="C8" s="348"/>
      <c r="D8" s="348"/>
      <c r="E8" s="348"/>
      <c r="F8" s="408"/>
      <c r="G8" s="350"/>
      <c r="H8" s="350"/>
      <c r="I8" s="350"/>
      <c r="J8" s="350"/>
      <c r="K8" s="350"/>
      <c r="L8" s="350"/>
    </row>
    <row r="9" spans="1:12" s="447" customFormat="1" ht="20.100000000000001" customHeight="1">
      <c r="A9" s="351" t="s">
        <v>73</v>
      </c>
      <c r="B9" s="491" t="s">
        <v>58</v>
      </c>
      <c r="C9" s="491"/>
      <c r="D9" s="491"/>
      <c r="E9" s="491"/>
      <c r="F9" s="409"/>
      <c r="G9" s="353">
        <f>'[2]Table 1'!H9-'[2]Table 2'!H9</f>
        <v>7268.9269999999997</v>
      </c>
      <c r="H9" s="353">
        <f>'[2]Table 1'!I9-'[2]Table 2'!I9</f>
        <v>7799.5009999999993</v>
      </c>
      <c r="I9" s="353">
        <f>'[2]Table 1'!J9-'[2]Table 2'!J9</f>
        <v>8191.2089999999998</v>
      </c>
      <c r="J9" s="353">
        <f>'[2]Table 1'!K9-'[2]Table 2'!K9</f>
        <v>9187.8610000000008</v>
      </c>
      <c r="K9" s="353">
        <f>'[2]Table 1'!L9-'[2]Table 2'!L9</f>
        <v>10388.596</v>
      </c>
      <c r="L9" s="353">
        <v>11134.885</v>
      </c>
    </row>
    <row r="10" spans="1:12" s="436" customFormat="1" ht="18.899999999999999" customHeight="1">
      <c r="A10" s="356"/>
      <c r="B10" s="480" t="s">
        <v>59</v>
      </c>
      <c r="C10" s="480"/>
      <c r="D10" s="480"/>
      <c r="E10" s="480"/>
      <c r="F10" s="408"/>
      <c r="G10" s="357"/>
      <c r="H10" s="358"/>
      <c r="I10" s="358"/>
      <c r="J10" s="358"/>
      <c r="K10" s="358"/>
      <c r="L10" s="358"/>
    </row>
    <row r="11" spans="1:12" s="436" customFormat="1" ht="6" customHeight="1">
      <c r="A11" s="356"/>
      <c r="B11" s="359"/>
      <c r="C11" s="359"/>
      <c r="D11" s="359"/>
      <c r="E11" s="359"/>
      <c r="F11" s="408"/>
      <c r="G11" s="357"/>
      <c r="H11" s="358"/>
      <c r="I11" s="358"/>
      <c r="J11" s="358"/>
      <c r="K11" s="358"/>
      <c r="L11" s="358"/>
    </row>
    <row r="12" spans="1:12" s="447" customFormat="1" ht="20.100000000000001" customHeight="1">
      <c r="A12" s="351" t="s">
        <v>74</v>
      </c>
      <c r="B12" s="491" t="s">
        <v>13</v>
      </c>
      <c r="C12" s="491"/>
      <c r="D12" s="491"/>
      <c r="E12" s="491"/>
      <c r="F12" s="409"/>
      <c r="G12" s="353">
        <f>'[2]Table 1'!H12-'[2]Table 2'!H12</f>
        <v>-46.38799999999992</v>
      </c>
      <c r="H12" s="353">
        <f>'[2]Table 1'!I12-'[2]Table 2'!I12</f>
        <v>218.048</v>
      </c>
      <c r="I12" s="353">
        <f>'[2]Table 1'!J12-'[2]Table 2'!J12</f>
        <v>-16.836000000000013</v>
      </c>
      <c r="J12" s="353">
        <f>'[2]Table 1'!K12-'[2]Table 2'!K12</f>
        <v>-178.1840000000002</v>
      </c>
      <c r="K12" s="353">
        <f>'[2]Table 1'!L12-'[2]Table 2'!L12</f>
        <v>-108.50400000000013</v>
      </c>
      <c r="L12" s="353">
        <v>197.81299999999987</v>
      </c>
    </row>
    <row r="13" spans="1:12" s="436" customFormat="1" ht="18.899999999999999" customHeight="1">
      <c r="A13" s="356"/>
      <c r="B13" s="480" t="s">
        <v>6</v>
      </c>
      <c r="C13" s="480"/>
      <c r="D13" s="480"/>
      <c r="E13" s="480"/>
      <c r="F13" s="408"/>
      <c r="G13" s="357"/>
      <c r="H13" s="358"/>
      <c r="I13" s="358"/>
      <c r="J13" s="358"/>
      <c r="K13" s="358"/>
      <c r="L13" s="358"/>
    </row>
    <row r="14" spans="1:12" s="436" customFormat="1" ht="6" customHeight="1">
      <c r="A14" s="356"/>
      <c r="B14" s="359"/>
      <c r="C14" s="359"/>
      <c r="D14" s="359"/>
      <c r="E14" s="359"/>
      <c r="F14" s="408"/>
      <c r="G14" s="357"/>
      <c r="H14" s="358"/>
      <c r="I14" s="358"/>
      <c r="J14" s="358"/>
      <c r="K14" s="358"/>
      <c r="L14" s="358"/>
    </row>
    <row r="15" spans="1:12" s="447" customFormat="1" ht="20.100000000000001" customHeight="1">
      <c r="A15" s="351" t="s">
        <v>75</v>
      </c>
      <c r="B15" s="491" t="s">
        <v>257</v>
      </c>
      <c r="C15" s="491"/>
      <c r="D15" s="491"/>
      <c r="E15" s="491"/>
      <c r="F15" s="409"/>
      <c r="G15" s="353">
        <f>'[2]Table 1'!H15-'[2]Table 2'!H15</f>
        <v>-23908.970999999998</v>
      </c>
      <c r="H15" s="353">
        <f>'[2]Table 1'!I15-'[2]Table 2'!I15</f>
        <v>-26049.504000000001</v>
      </c>
      <c r="I15" s="353">
        <f>'[2]Table 1'!J15-'[2]Table 2'!J15</f>
        <v>-24565.241999999998</v>
      </c>
      <c r="J15" s="353">
        <f>'[2]Table 1'!K15-'[2]Table 2'!K15</f>
        <v>-23458.766999999996</v>
      </c>
      <c r="K15" s="353">
        <f>'[2]Table 1'!L15-'[2]Table 2'!L15</f>
        <v>-29621.633000000002</v>
      </c>
      <c r="L15" s="353">
        <v>-27687.986999999997</v>
      </c>
    </row>
    <row r="16" spans="1:12" s="436" customFormat="1" ht="18.899999999999999" customHeight="1">
      <c r="A16" s="347"/>
      <c r="B16" s="360" t="s">
        <v>92</v>
      </c>
      <c r="C16" s="349" t="s">
        <v>258</v>
      </c>
      <c r="D16" s="349"/>
      <c r="E16" s="349"/>
      <c r="F16" s="408"/>
      <c r="G16" s="357">
        <f>'[2]Table 1'!H16-'[2]Table 2'!H16</f>
        <v>-17097.303</v>
      </c>
      <c r="H16" s="357">
        <f>'[2]Table 1'!I16-'[2]Table 2'!I16</f>
        <v>-18033.694</v>
      </c>
      <c r="I16" s="357">
        <f>'[2]Table 1'!J16-'[2]Table 2'!J16</f>
        <v>-17127.380999999998</v>
      </c>
      <c r="J16" s="357">
        <f>'[2]Table 1'!K16-'[2]Table 2'!K16</f>
        <v>-16293.642</v>
      </c>
      <c r="K16" s="357">
        <f>'[2]Table 1'!L16-'[2]Table 2'!L16</f>
        <v>-21088.928999999996</v>
      </c>
      <c r="L16" s="357">
        <v>-21645.257999999998</v>
      </c>
    </row>
    <row r="17" spans="1:12" s="436" customFormat="1" ht="18.899999999999999" customHeight="1">
      <c r="A17" s="347"/>
      <c r="B17" s="360"/>
      <c r="C17" s="361" t="s">
        <v>93</v>
      </c>
      <c r="D17" s="361" t="s">
        <v>259</v>
      </c>
      <c r="E17" s="361"/>
      <c r="F17" s="408"/>
      <c r="G17" s="357">
        <f>'[2]Table 1'!H17-'[2]Table 2'!H17</f>
        <v>-19891.532999999999</v>
      </c>
      <c r="H17" s="357">
        <f>'[2]Table 1'!I17-'[2]Table 2'!I17</f>
        <v>-21420.208999999999</v>
      </c>
      <c r="I17" s="357">
        <f>'[2]Table 1'!J17-'[2]Table 2'!J17</f>
        <v>-20919.629999999997</v>
      </c>
      <c r="J17" s="357">
        <f>'[2]Table 1'!K17-'[2]Table 2'!K17</f>
        <v>-20191.251</v>
      </c>
      <c r="K17" s="357">
        <f>'[2]Table 1'!L17-'[2]Table 2'!L17</f>
        <v>-25178.733</v>
      </c>
      <c r="L17" s="357">
        <v>-26011.787999999997</v>
      </c>
    </row>
    <row r="18" spans="1:12" s="436" customFormat="1" ht="18.899999999999999" customHeight="1">
      <c r="A18" s="347"/>
      <c r="B18" s="360"/>
      <c r="C18" s="361" t="s">
        <v>94</v>
      </c>
      <c r="D18" s="361" t="s">
        <v>260</v>
      </c>
      <c r="E18" s="361"/>
      <c r="F18" s="408"/>
      <c r="G18" s="357">
        <f>'[2]Table 1'!H18-'[2]Table 2'!H18</f>
        <v>2794.23</v>
      </c>
      <c r="H18" s="357">
        <f>'[2]Table 1'!I18-'[2]Table 2'!I18</f>
        <v>3386.5150000000003</v>
      </c>
      <c r="I18" s="357">
        <f>'[2]Table 1'!J18-'[2]Table 2'!J18</f>
        <v>3792.2489999999998</v>
      </c>
      <c r="J18" s="357">
        <f>'[2]Table 1'!K18-'[2]Table 2'!K18</f>
        <v>3897.6089999999999</v>
      </c>
      <c r="K18" s="357">
        <f>'[2]Table 1'!L18-'[2]Table 2'!L18</f>
        <v>4089.8040000000001</v>
      </c>
      <c r="L18" s="357">
        <v>4366.5300000000007</v>
      </c>
    </row>
    <row r="19" spans="1:12" s="436" customFormat="1" ht="18.899999999999999" customHeight="1">
      <c r="A19" s="347"/>
      <c r="B19" s="360" t="s">
        <v>95</v>
      </c>
      <c r="C19" s="349" t="s">
        <v>261</v>
      </c>
      <c r="D19" s="349"/>
      <c r="E19" s="349"/>
      <c r="F19" s="408"/>
      <c r="G19" s="357">
        <f>'[2]Table 1'!H19-'[2]Table 2'!H19</f>
        <v>-3780.4859999999999</v>
      </c>
      <c r="H19" s="357">
        <f>'[2]Table 1'!I19-'[2]Table 2'!I19</f>
        <v>-5011.4459999999999</v>
      </c>
      <c r="I19" s="357">
        <f>'[2]Table 1'!J19-'[2]Table 2'!J19</f>
        <v>-4347.1479999999992</v>
      </c>
      <c r="J19" s="357">
        <f>'[2]Table 1'!K19-'[2]Table 2'!K19</f>
        <v>-4124.1479999999974</v>
      </c>
      <c r="K19" s="357">
        <f>'[2]Table 1'!L19-'[2]Table 2'!L19</f>
        <v>-5036.0990000000002</v>
      </c>
      <c r="L19" s="357">
        <v>-3066.1269999999986</v>
      </c>
    </row>
    <row r="20" spans="1:12" s="436" customFormat="1" ht="18.899999999999999" customHeight="1">
      <c r="A20" s="347"/>
      <c r="B20" s="360"/>
      <c r="C20" s="361" t="s">
        <v>96</v>
      </c>
      <c r="D20" s="361" t="s">
        <v>262</v>
      </c>
      <c r="E20" s="361"/>
      <c r="F20" s="408"/>
      <c r="G20" s="357">
        <f>'[2]Table 1'!H20-'[2]Table 2'!H20</f>
        <v>-5248.4719999999998</v>
      </c>
      <c r="H20" s="357">
        <f>'[2]Table 1'!I20-'[2]Table 2'!I20</f>
        <v>-6026.9220000000005</v>
      </c>
      <c r="I20" s="357">
        <f>'[2]Table 1'!J20-'[2]Table 2'!J20</f>
        <v>-6639.6890000000003</v>
      </c>
      <c r="J20" s="357">
        <f>'[2]Table 1'!K20-'[2]Table 2'!K20</f>
        <v>-7116.94</v>
      </c>
      <c r="K20" s="357">
        <f>'[2]Table 1'!L20-'[2]Table 2'!L20</f>
        <v>-8515.3990000000013</v>
      </c>
      <c r="L20" s="357">
        <v>-8610.1350000000002</v>
      </c>
    </row>
    <row r="21" spans="1:12" s="436" customFormat="1" ht="18.899999999999999" customHeight="1">
      <c r="A21" s="347"/>
      <c r="B21" s="360"/>
      <c r="C21" s="361" t="s">
        <v>97</v>
      </c>
      <c r="D21" s="361" t="s">
        <v>260</v>
      </c>
      <c r="E21" s="361"/>
      <c r="F21" s="408"/>
      <c r="G21" s="357">
        <f>'[2]Table 1'!H21-'[2]Table 2'!H21</f>
        <v>1467.9859999999999</v>
      </c>
      <c r="H21" s="357">
        <f>'[2]Table 1'!I21-'[2]Table 2'!I21</f>
        <v>1015.4759999999997</v>
      </c>
      <c r="I21" s="357">
        <f>'[2]Table 1'!J21-'[2]Table 2'!J21</f>
        <v>2292.5410000000002</v>
      </c>
      <c r="J21" s="357">
        <f>'[2]Table 1'!K21-'[2]Table 2'!K21</f>
        <v>2992.7920000000004</v>
      </c>
      <c r="K21" s="357">
        <f>'[2]Table 1'!L21-'[2]Table 2'!L21</f>
        <v>3479.3</v>
      </c>
      <c r="L21" s="357">
        <v>5544.0080000000007</v>
      </c>
    </row>
    <row r="22" spans="1:12" s="436" customFormat="1" ht="18.899999999999999" customHeight="1">
      <c r="A22" s="347"/>
      <c r="B22" s="360" t="s">
        <v>98</v>
      </c>
      <c r="C22" s="349" t="s">
        <v>263</v>
      </c>
      <c r="D22" s="349"/>
      <c r="E22" s="349"/>
      <c r="F22" s="408"/>
      <c r="G22" s="357">
        <f>'[2]Table 1'!H22-'[2]Table 2'!H22</f>
        <v>-3031.1819999999998</v>
      </c>
      <c r="H22" s="357">
        <f>'[2]Table 1'!I22-'[2]Table 2'!I22</f>
        <v>-3004.3639999999996</v>
      </c>
      <c r="I22" s="357">
        <f>'[2]Table 1'!J22-'[2]Table 2'!J22</f>
        <v>-3090.7129999999997</v>
      </c>
      <c r="J22" s="357">
        <f>'[2]Table 1'!K22-'[2]Table 2'!K22</f>
        <v>-3040.9769999999999</v>
      </c>
      <c r="K22" s="357">
        <f>'[2]Table 1'!L22-'[2]Table 2'!L22</f>
        <v>-3496.6049999999996</v>
      </c>
      <c r="L22" s="357">
        <v>-2976.6019999999994</v>
      </c>
    </row>
    <row r="23" spans="1:12" s="436" customFormat="1" ht="6" customHeight="1">
      <c r="A23" s="347"/>
      <c r="B23" s="362"/>
      <c r="C23" s="349"/>
      <c r="D23" s="349"/>
      <c r="E23" s="349"/>
      <c r="F23" s="408"/>
      <c r="G23" s="357"/>
      <c r="H23" s="357"/>
      <c r="I23" s="357"/>
      <c r="J23" s="357"/>
      <c r="K23" s="357"/>
      <c r="L23" s="357"/>
    </row>
    <row r="24" spans="1:12" s="436" customFormat="1" ht="20.100000000000001" customHeight="1">
      <c r="A24" s="351" t="s">
        <v>76</v>
      </c>
      <c r="B24" s="411" t="s">
        <v>264</v>
      </c>
      <c r="C24" s="352"/>
      <c r="D24" s="352"/>
      <c r="E24" s="352"/>
      <c r="F24" s="412"/>
      <c r="G24" s="353">
        <f>'[2]Table 1'!H24-'[2]Table 2'!H24</f>
        <v>29166.842000000011</v>
      </c>
      <c r="H24" s="353">
        <f>'[2]Table 1'!I24-'[2]Table 2'!I24</f>
        <v>33233.038</v>
      </c>
      <c r="I24" s="353">
        <f>'[2]Table 1'!J24-'[2]Table 2'!J24</f>
        <v>26941.118999999999</v>
      </c>
      <c r="J24" s="353">
        <f>'[2]Table 1'!K24-'[2]Table 2'!K24</f>
        <v>31515.302000000011</v>
      </c>
      <c r="K24" s="353">
        <f>'[2]Table 1'!L24-'[2]Table 2'!L24</f>
        <v>32469.633000000002</v>
      </c>
      <c r="L24" s="353">
        <v>30217.664999999994</v>
      </c>
    </row>
    <row r="25" spans="1:12" s="436" customFormat="1" ht="18.899999999999999" customHeight="1">
      <c r="A25" s="356"/>
      <c r="B25" s="363">
        <v>4.0999999999999996</v>
      </c>
      <c r="C25" s="364" t="s">
        <v>265</v>
      </c>
      <c r="D25" s="349"/>
      <c r="E25" s="349"/>
      <c r="F25" s="408"/>
      <c r="G25" s="357">
        <f>'[2]Table 1'!H25-'[2]Table 2'!H25</f>
        <v>2718.3270000000002</v>
      </c>
      <c r="H25" s="357">
        <f>'[2]Table 1'!I25-'[2]Table 2'!I25</f>
        <v>3271.1689999999999</v>
      </c>
      <c r="I25" s="357">
        <f>'[2]Table 1'!J25-'[2]Table 2'!J25</f>
        <v>2531.0730000000003</v>
      </c>
      <c r="J25" s="357">
        <f>'[2]Table 1'!K25-'[2]Table 2'!K25</f>
        <v>1418.6450000000004</v>
      </c>
      <c r="K25" s="357">
        <f>'[2]Table 1'!L25-'[2]Table 2'!L25</f>
        <v>1501.4739999999993</v>
      </c>
      <c r="L25" s="357">
        <v>585.35400000000004</v>
      </c>
    </row>
    <row r="26" spans="1:12" s="436" customFormat="1" ht="18.899999999999999" customHeight="1">
      <c r="A26" s="356"/>
      <c r="B26" s="363">
        <v>4.2</v>
      </c>
      <c r="C26" s="365" t="s">
        <v>266</v>
      </c>
      <c r="D26" s="349"/>
      <c r="E26" s="349"/>
      <c r="F26" s="408"/>
      <c r="G26" s="357">
        <f>'[2]Table 1'!H26-'[2]Table 2'!H26</f>
        <v>26448.515000000007</v>
      </c>
      <c r="H26" s="357">
        <f>'[2]Table 1'!I26-'[2]Table 2'!I26</f>
        <v>29961.868999999999</v>
      </c>
      <c r="I26" s="357">
        <f>'[2]Table 1'!J26-'[2]Table 2'!J26</f>
        <v>24410.046000000002</v>
      </c>
      <c r="J26" s="357">
        <f>'[2]Table 1'!K26-'[2]Table 2'!K26</f>
        <v>30096.657000000007</v>
      </c>
      <c r="K26" s="357">
        <f>'[2]Table 1'!L26-'[2]Table 2'!L26</f>
        <v>30968.159</v>
      </c>
      <c r="L26" s="357">
        <v>29632.310999999994</v>
      </c>
    </row>
    <row r="27" spans="1:12" s="436" customFormat="1" ht="18.899999999999999" customHeight="1">
      <c r="A27" s="356"/>
      <c r="B27" s="366"/>
      <c r="C27" s="367" t="s">
        <v>55</v>
      </c>
      <c r="D27" s="320" t="s">
        <v>267</v>
      </c>
      <c r="E27" s="349"/>
      <c r="F27" s="408"/>
      <c r="G27" s="357">
        <f>'[2]Table 1'!H27-'[2]Table 2'!H27</f>
        <v>631.31200000000001</v>
      </c>
      <c r="H27" s="358">
        <f>'[2]Table 1'!I27-'[2]Table 2'!I27</f>
        <v>672.02800000000002</v>
      </c>
      <c r="I27" s="358">
        <f>'[2]Table 1'!J27-'[2]Table 2'!J27</f>
        <v>841.077</v>
      </c>
      <c r="J27" s="358">
        <f>'[2]Table 1'!K27-'[2]Table 2'!K27</f>
        <v>1054.752</v>
      </c>
      <c r="K27" s="358">
        <f>'[2]Table 1'!L27-'[2]Table 2'!L27</f>
        <v>1172.2919999999999</v>
      </c>
      <c r="L27" s="358">
        <v>1294.806</v>
      </c>
    </row>
    <row r="28" spans="1:12" s="436" customFormat="1" ht="18.899999999999999" customHeight="1">
      <c r="A28" s="356"/>
      <c r="B28" s="366"/>
      <c r="C28" s="367" t="s">
        <v>56</v>
      </c>
      <c r="D28" s="320" t="s">
        <v>268</v>
      </c>
      <c r="E28" s="349"/>
      <c r="F28" s="408"/>
      <c r="G28" s="357">
        <f>'[2]Table 1'!H28-'[2]Table 2'!H28</f>
        <v>-5759.5340000000006</v>
      </c>
      <c r="H28" s="358">
        <f>'[2]Table 1'!I28-'[2]Table 2'!I28</f>
        <v>-6140.4189999999999</v>
      </c>
      <c r="I28" s="358">
        <f>'[2]Table 1'!J28-'[2]Table 2'!J28</f>
        <v>-7068.308</v>
      </c>
      <c r="J28" s="358">
        <f>'[2]Table 1'!K28-'[2]Table 2'!K28</f>
        <v>-6577.2820000000002</v>
      </c>
      <c r="K28" s="358">
        <f>'[2]Table 1'!L28-'[2]Table 2'!L28</f>
        <v>-5953.9179999999997</v>
      </c>
      <c r="L28" s="358">
        <v>-4353.7499999999991</v>
      </c>
    </row>
    <row r="29" spans="1:12" s="436" customFormat="1" ht="18.899999999999999" customHeight="1">
      <c r="A29" s="356"/>
      <c r="B29" s="368"/>
      <c r="C29" s="367" t="s">
        <v>57</v>
      </c>
      <c r="D29" s="320" t="s">
        <v>269</v>
      </c>
      <c r="E29" s="349"/>
      <c r="F29" s="408"/>
      <c r="G29" s="357">
        <f>'[2]Table 1'!H29-'[2]Table 2'!H29</f>
        <v>31576.737000000005</v>
      </c>
      <c r="H29" s="358">
        <f>'[2]Table 1'!I29-'[2]Table 2'!I29</f>
        <v>35430.26</v>
      </c>
      <c r="I29" s="358">
        <f>'[2]Table 1'!J29-'[2]Table 2'!J29</f>
        <v>30637.277000000002</v>
      </c>
      <c r="J29" s="358">
        <f>'[2]Table 1'!K29-'[2]Table 2'!K29</f>
        <v>35619.186999999998</v>
      </c>
      <c r="K29" s="358">
        <f>'[2]Table 1'!L29-'[2]Table 2'!L29</f>
        <v>35749.785000000003</v>
      </c>
      <c r="L29" s="358">
        <v>32691.254999999997</v>
      </c>
    </row>
    <row r="30" spans="1:12" s="436" customFormat="1" ht="6" customHeight="1">
      <c r="A30" s="356"/>
      <c r="B30" s="368"/>
      <c r="C30" s="369"/>
      <c r="D30" s="349"/>
      <c r="E30" s="349"/>
      <c r="F30" s="408"/>
      <c r="G30" s="357"/>
      <c r="H30" s="358"/>
      <c r="I30" s="358"/>
      <c r="J30" s="358"/>
      <c r="K30" s="358"/>
      <c r="L30" s="358"/>
    </row>
    <row r="31" spans="1:12" s="436" customFormat="1" ht="20.100000000000001" customHeight="1">
      <c r="A31" s="351" t="s">
        <v>77</v>
      </c>
      <c r="B31" s="416" t="s">
        <v>286</v>
      </c>
      <c r="C31" s="352"/>
      <c r="D31" s="352"/>
      <c r="E31" s="352"/>
      <c r="F31" s="412"/>
      <c r="G31" s="353">
        <f>'[2]Table 1'!H31-'[2]Table 2'!H31</f>
        <v>-4860.6000000000004</v>
      </c>
      <c r="H31" s="354">
        <f>'[2]Table 1'!I31-'[2]Table 2'!I31</f>
        <v>-5878.6450000000004</v>
      </c>
      <c r="I31" s="354">
        <f>'[2]Table 1'!J31-'[2]Table 2'!J31</f>
        <v>-6510.9939999999988</v>
      </c>
      <c r="J31" s="354">
        <f>'[2]Table 1'!K31-'[2]Table 2'!K31</f>
        <v>-8083.6690000000008</v>
      </c>
      <c r="K31" s="354">
        <f>'[2]Table 1'!L31-'[2]Table 2'!L31</f>
        <v>-12697.626</v>
      </c>
      <c r="L31" s="354">
        <v>-8153.1310000000012</v>
      </c>
    </row>
    <row r="32" spans="1:12" s="436" customFormat="1" ht="6" customHeight="1">
      <c r="A32" s="347"/>
      <c r="B32" s="360"/>
      <c r="C32" s="349"/>
      <c r="D32" s="349"/>
      <c r="E32" s="349"/>
      <c r="F32" s="408"/>
      <c r="G32" s="350"/>
      <c r="H32" s="370"/>
      <c r="I32" s="370"/>
      <c r="J32" s="370"/>
      <c r="K32" s="370"/>
      <c r="L32" s="370"/>
    </row>
    <row r="33" spans="1:12" s="436" customFormat="1" ht="20.100000000000001" customHeight="1">
      <c r="A33" s="351" t="s">
        <v>78</v>
      </c>
      <c r="B33" s="411" t="s">
        <v>17</v>
      </c>
      <c r="C33" s="352"/>
      <c r="D33" s="352"/>
      <c r="E33" s="352"/>
      <c r="F33" s="412"/>
      <c r="G33" s="353">
        <f>'[2]Table 1'!H33-'[2]Table 2'!H33</f>
        <v>-7296.4650000000001</v>
      </c>
      <c r="H33" s="353">
        <f>'[2]Table 1'!I33-'[2]Table 2'!I33</f>
        <v>-7535.6929999999984</v>
      </c>
      <c r="I33" s="353">
        <f>'[2]Table 1'!J33-'[2]Table 2'!J33</f>
        <v>-7759.0199999999995</v>
      </c>
      <c r="J33" s="353">
        <f>'[2]Table 1'!K33-'[2]Table 2'!K33</f>
        <v>-7941.8029999999999</v>
      </c>
      <c r="K33" s="353">
        <f>'[2]Table 1'!L33-'[2]Table 2'!L33</f>
        <v>-8558.8420000000006</v>
      </c>
      <c r="L33" s="353">
        <v>-8618.8809999999994</v>
      </c>
    </row>
    <row r="34" spans="1:12" s="436" customFormat="1" ht="18.899999999999999" customHeight="1">
      <c r="A34" s="347"/>
      <c r="B34" s="371" t="s">
        <v>5</v>
      </c>
      <c r="C34" s="349"/>
      <c r="D34" s="349"/>
      <c r="E34" s="349"/>
      <c r="F34" s="408"/>
      <c r="G34" s="350"/>
      <c r="H34" s="350"/>
      <c r="I34" s="350"/>
      <c r="J34" s="350"/>
      <c r="K34" s="350"/>
      <c r="L34" s="350"/>
    </row>
    <row r="35" spans="1:12" s="436" customFormat="1" ht="6" customHeight="1">
      <c r="A35" s="347"/>
      <c r="B35" s="362"/>
      <c r="C35" s="349"/>
      <c r="D35" s="349"/>
      <c r="E35" s="349"/>
      <c r="F35" s="408"/>
      <c r="G35" s="350"/>
      <c r="H35" s="350"/>
      <c r="I35" s="350"/>
      <c r="J35" s="350"/>
      <c r="K35" s="350"/>
      <c r="L35" s="350"/>
    </row>
    <row r="36" spans="1:12" s="436" customFormat="1" ht="20.100000000000001" customHeight="1">
      <c r="A36" s="351" t="s">
        <v>79</v>
      </c>
      <c r="B36" s="411" t="s">
        <v>271</v>
      </c>
      <c r="C36" s="352"/>
      <c r="D36" s="352"/>
      <c r="E36" s="352"/>
      <c r="F36" s="412"/>
      <c r="G36" s="353">
        <f>'[2]Table 1'!H36-'[2]Table 2'!H36</f>
        <v>-432.12299999999993</v>
      </c>
      <c r="H36" s="354">
        <f>'[2]Table 1'!I36-'[2]Table 2'!I36</f>
        <v>-222.75600000000009</v>
      </c>
      <c r="I36" s="354">
        <f>'[2]Table 1'!J36-'[2]Table 2'!J36</f>
        <v>-348.99599999999987</v>
      </c>
      <c r="J36" s="354">
        <f>'[2]Table 1'!K36-'[2]Table 2'!K36</f>
        <v>-139.73500000000013</v>
      </c>
      <c r="K36" s="354">
        <f>'[2]Table 1'!L36-'[2]Table 2'!L36</f>
        <v>-68.33600000000024</v>
      </c>
      <c r="L36" s="354">
        <v>-142.54299999999967</v>
      </c>
    </row>
    <row r="37" spans="1:12" s="436" customFormat="1" ht="6" customHeight="1">
      <c r="A37" s="347"/>
      <c r="B37" s="372"/>
      <c r="C37" s="349"/>
      <c r="D37" s="349"/>
      <c r="E37" s="349"/>
      <c r="F37" s="408"/>
      <c r="G37" s="350"/>
      <c r="H37" s="370"/>
      <c r="I37" s="370"/>
      <c r="J37" s="370"/>
      <c r="K37" s="370"/>
      <c r="L37" s="370"/>
    </row>
    <row r="38" spans="1:12" s="447" customFormat="1" ht="20.100000000000001" customHeight="1">
      <c r="A38" s="351" t="s">
        <v>80</v>
      </c>
      <c r="B38" s="411" t="s">
        <v>18</v>
      </c>
      <c r="C38" s="418"/>
      <c r="D38" s="418"/>
      <c r="E38" s="418"/>
      <c r="F38" s="409"/>
      <c r="G38" s="353">
        <f>'[2]Table 1'!H38-'[2]Table 2'!H38</f>
        <v>-4052.5410000000002</v>
      </c>
      <c r="H38" s="354">
        <f>'[2]Table 1'!I38-'[2]Table 2'!I38</f>
        <v>-4411.0680000000002</v>
      </c>
      <c r="I38" s="354">
        <f>'[2]Table 1'!J38-'[2]Table 2'!J38</f>
        <v>-4682.49</v>
      </c>
      <c r="J38" s="354">
        <f>'[2]Table 1'!K38-'[2]Table 2'!K38</f>
        <v>-5116.277</v>
      </c>
      <c r="K38" s="354">
        <f>'[2]Table 1'!L38-'[2]Table 2'!L38</f>
        <v>-6615.5940000000001</v>
      </c>
      <c r="L38" s="354">
        <v>-7032.4679999999989</v>
      </c>
    </row>
    <row r="39" spans="1:12" s="436" customFormat="1" ht="18.899999999999999" customHeight="1">
      <c r="A39" s="356"/>
      <c r="B39" s="373" t="s">
        <v>7</v>
      </c>
      <c r="C39" s="349"/>
      <c r="D39" s="349"/>
      <c r="E39" s="349"/>
      <c r="F39" s="408"/>
      <c r="G39" s="357"/>
      <c r="H39" s="358"/>
      <c r="I39" s="358"/>
      <c r="J39" s="358"/>
      <c r="K39" s="358"/>
      <c r="L39" s="358"/>
    </row>
    <row r="40" spans="1:12" s="436" customFormat="1" ht="6" customHeight="1">
      <c r="A40" s="356"/>
      <c r="B40" s="373"/>
      <c r="C40" s="349"/>
      <c r="D40" s="349"/>
      <c r="E40" s="349"/>
      <c r="F40" s="408"/>
      <c r="G40" s="357"/>
      <c r="H40" s="358"/>
      <c r="I40" s="358"/>
      <c r="J40" s="358"/>
      <c r="K40" s="358"/>
      <c r="L40" s="358"/>
    </row>
    <row r="41" spans="1:12" s="447" customFormat="1" ht="20.100000000000001" customHeight="1">
      <c r="A41" s="351" t="s">
        <v>81</v>
      </c>
      <c r="B41" s="411" t="s">
        <v>19</v>
      </c>
      <c r="C41" s="418"/>
      <c r="D41" s="418"/>
      <c r="E41" s="418"/>
      <c r="F41" s="409"/>
      <c r="G41" s="353">
        <f>'[2]Table 1'!H41-'[2]Table 2'!H41</f>
        <v>-1063.9930000000022</v>
      </c>
      <c r="H41" s="354">
        <f>'[2]Table 1'!I41-'[2]Table 2'!I41</f>
        <v>-1236.6070000000018</v>
      </c>
      <c r="I41" s="354">
        <f>'[2]Table 1'!J41-'[2]Table 2'!J41</f>
        <v>-2384.366</v>
      </c>
      <c r="J41" s="354">
        <f>'[2]Table 1'!K41-'[2]Table 2'!K41</f>
        <v>-2761.5030000000024</v>
      </c>
      <c r="K41" s="354">
        <f>'[2]Table 1'!L41-'[2]Table 2'!L41</f>
        <v>-1546.5079999999998</v>
      </c>
      <c r="L41" s="354">
        <v>-1732.9499999999989</v>
      </c>
    </row>
    <row r="42" spans="1:12" s="436" customFormat="1" ht="18.899999999999999" customHeight="1">
      <c r="A42" s="356"/>
      <c r="B42" s="480" t="s">
        <v>8</v>
      </c>
      <c r="C42" s="480"/>
      <c r="D42" s="480"/>
      <c r="E42" s="480"/>
      <c r="F42" s="408"/>
      <c r="G42" s="357"/>
      <c r="H42" s="357"/>
      <c r="I42" s="357"/>
      <c r="J42" s="357"/>
      <c r="K42" s="357"/>
      <c r="L42" s="357"/>
    </row>
    <row r="43" spans="1:12" s="436" customFormat="1" ht="18.899999999999999" customHeight="1">
      <c r="A43" s="356"/>
      <c r="B43" s="363">
        <v>9.1</v>
      </c>
      <c r="C43" s="374" t="s">
        <v>272</v>
      </c>
      <c r="D43" s="349"/>
      <c r="E43" s="349"/>
      <c r="F43" s="408"/>
      <c r="G43" s="357">
        <f>'[2]Table 1'!H43-'[2]Table 2'!H43</f>
        <v>-1880.3820000000001</v>
      </c>
      <c r="H43" s="358">
        <f>'[2]Table 1'!I43-'[2]Table 2'!I43</f>
        <v>-2297.7740000000003</v>
      </c>
      <c r="I43" s="358">
        <f>'[2]Table 1'!J43-'[2]Table 2'!J43</f>
        <v>-2815.8270000000002</v>
      </c>
      <c r="J43" s="358">
        <f>'[2]Table 1'!K43-'[2]Table 2'!K43</f>
        <v>-2665.7990000000004</v>
      </c>
      <c r="K43" s="358">
        <f>'[2]Table 1'!L43-'[2]Table 2'!L43</f>
        <v>-2284.2469999999994</v>
      </c>
      <c r="L43" s="358">
        <v>-1331.029</v>
      </c>
    </row>
    <row r="44" spans="1:12" ht="18.899999999999999" customHeight="1">
      <c r="A44" s="356"/>
      <c r="B44" s="375" t="s">
        <v>91</v>
      </c>
      <c r="C44" s="374" t="s">
        <v>273</v>
      </c>
      <c r="D44" s="361"/>
      <c r="E44" s="361"/>
      <c r="F44" s="419"/>
      <c r="G44" s="357">
        <f>'[2]Table 1'!H44-'[2]Table 2'!H44</f>
        <v>-510.50300000000061</v>
      </c>
      <c r="H44" s="357">
        <f>'[2]Table 1'!I44-'[2]Table 2'!I44</f>
        <v>-499.90299999999934</v>
      </c>
      <c r="I44" s="357">
        <f>'[2]Table 1'!J44-'[2]Table 2'!J44</f>
        <v>-946.02000000000044</v>
      </c>
      <c r="J44" s="357">
        <f>'[2]Table 1'!K44-'[2]Table 2'!K44</f>
        <v>-969.85799999999927</v>
      </c>
      <c r="K44" s="357">
        <f>'[2]Table 1'!L44-'[2]Table 2'!L44</f>
        <v>1349.280999999999</v>
      </c>
      <c r="L44" s="357">
        <v>411.02400000000034</v>
      </c>
    </row>
    <row r="45" spans="1:12" ht="18.899999999999999" customHeight="1">
      <c r="A45" s="356"/>
      <c r="B45" s="363" t="s">
        <v>99</v>
      </c>
      <c r="C45" s="348" t="s">
        <v>274</v>
      </c>
      <c r="D45" s="361"/>
      <c r="E45" s="361"/>
      <c r="F45" s="419"/>
      <c r="G45" s="357">
        <f>'[2]Table 1'!H45-'[2]Table 2'!H45</f>
        <v>1326.8919999999998</v>
      </c>
      <c r="H45" s="357">
        <f>'[2]Table 1'!I45-'[2]Table 2'!I45</f>
        <v>1561.07</v>
      </c>
      <c r="I45" s="357">
        <f>'[2]Table 1'!J45-'[2]Table 2'!J45</f>
        <v>1377.4809999999998</v>
      </c>
      <c r="J45" s="357">
        <f>'[2]Table 1'!K45-'[2]Table 2'!K45</f>
        <v>874.154</v>
      </c>
      <c r="K45" s="357">
        <f>'[2]Table 1'!L45-'[2]Table 2'!L45</f>
        <v>-611.54200000000003</v>
      </c>
      <c r="L45" s="357">
        <v>-812.94500000000016</v>
      </c>
    </row>
    <row r="46" spans="1:12" ht="6" customHeight="1">
      <c r="A46" s="356"/>
      <c r="B46" s="368"/>
      <c r="C46" s="349"/>
      <c r="D46" s="361"/>
      <c r="E46" s="361"/>
      <c r="F46" s="419"/>
      <c r="G46" s="357"/>
      <c r="H46" s="357"/>
      <c r="I46" s="357"/>
      <c r="J46" s="357"/>
      <c r="K46" s="357"/>
      <c r="L46" s="357"/>
    </row>
    <row r="47" spans="1:12" s="436" customFormat="1" ht="20.100000000000001" customHeight="1">
      <c r="A47" s="351" t="s">
        <v>82</v>
      </c>
      <c r="B47" s="416" t="s">
        <v>287</v>
      </c>
      <c r="C47" s="352"/>
      <c r="D47" s="352"/>
      <c r="E47" s="352"/>
      <c r="F47" s="412"/>
      <c r="G47" s="353">
        <f>'[2]Table 1'!H47-'[2]Table 2'!H47</f>
        <v>-2012.7849999999999</v>
      </c>
      <c r="H47" s="353">
        <f>'[2]Table 1'!I47-'[2]Table 2'!I47</f>
        <v>-4019.3219999999965</v>
      </c>
      <c r="I47" s="353">
        <f>'[2]Table 1'!J47-'[2]Table 2'!J47</f>
        <v>-7219.0599999999977</v>
      </c>
      <c r="J47" s="353">
        <f>'[2]Table 1'!K47-'[2]Table 2'!K47</f>
        <v>-9603.3499999999913</v>
      </c>
      <c r="K47" s="353">
        <f>'[2]Table 1'!L47-'[2]Table 2'!L47</f>
        <v>-3664.6270000000004</v>
      </c>
      <c r="L47" s="353">
        <v>-3654.5619999999981</v>
      </c>
    </row>
    <row r="48" spans="1:12" s="420" customFormat="1" ht="17.25" customHeight="1">
      <c r="A48" s="356"/>
      <c r="B48" s="360">
        <v>10.1</v>
      </c>
      <c r="C48" s="484" t="s">
        <v>276</v>
      </c>
      <c r="D48" s="484"/>
      <c r="E48" s="484"/>
      <c r="G48" s="357">
        <f>'[2]Table 1'!H48-'[2]Table 2'!H48</f>
        <v>309.82000000000005</v>
      </c>
      <c r="H48" s="358">
        <f>'[2]Table 1'!I48-'[2]Table 2'!I48</f>
        <v>231.84500000000003</v>
      </c>
      <c r="I48" s="358">
        <f>'[2]Table 1'!J48-'[2]Table 2'!J48</f>
        <v>318.80799999999977</v>
      </c>
      <c r="J48" s="358">
        <f>'[2]Table 1'!K48-'[2]Table 2'!K48</f>
        <v>548.55700000000002</v>
      </c>
      <c r="K48" s="358">
        <f>'[2]Table 1'!L48-'[2]Table 2'!L48</f>
        <v>802.99400000000003</v>
      </c>
      <c r="L48" s="358">
        <v>591.43499999999995</v>
      </c>
    </row>
    <row r="49" spans="1:12" ht="18.899999999999999" customHeight="1">
      <c r="A49" s="356"/>
      <c r="B49" s="363"/>
      <c r="C49" s="485" t="s">
        <v>1</v>
      </c>
      <c r="D49" s="485"/>
      <c r="E49" s="485"/>
      <c r="F49" s="419"/>
      <c r="G49" s="357"/>
      <c r="H49" s="358"/>
      <c r="I49" s="358"/>
      <c r="J49" s="358"/>
      <c r="K49" s="358"/>
      <c r="L49" s="358"/>
    </row>
    <row r="50" spans="1:12" s="420" customFormat="1" ht="30.75" customHeight="1">
      <c r="A50" s="356"/>
      <c r="B50" s="363">
        <v>10.199999999999999</v>
      </c>
      <c r="C50" s="486" t="s">
        <v>21</v>
      </c>
      <c r="D50" s="486"/>
      <c r="E50" s="486"/>
      <c r="G50" s="357">
        <f>'[2]Table 1'!H50-'[2]Table 2'!H50</f>
        <v>-1333.4890000000005</v>
      </c>
      <c r="H50" s="357">
        <f>'[2]Table 1'!I50-'[2]Table 2'!I50</f>
        <v>-278.15999999999985</v>
      </c>
      <c r="I50" s="357">
        <f>'[2]Table 1'!J50-'[2]Table 2'!J50</f>
        <v>-275.30999999999949</v>
      </c>
      <c r="J50" s="357">
        <f>'[2]Table 1'!K50-'[2]Table 2'!K50</f>
        <v>1154.9240000000009</v>
      </c>
      <c r="K50" s="357">
        <f>'[2]Table 1'!L50-'[2]Table 2'!L50</f>
        <v>1425.3670000000002</v>
      </c>
      <c r="L50" s="357">
        <v>1218.2620000000006</v>
      </c>
    </row>
    <row r="51" spans="1:12" ht="14.25" customHeight="1">
      <c r="A51" s="356"/>
      <c r="B51" s="360"/>
      <c r="C51" s="485" t="s">
        <v>2</v>
      </c>
      <c r="D51" s="485"/>
      <c r="E51" s="485"/>
      <c r="F51" s="419"/>
      <c r="G51" s="357"/>
      <c r="H51" s="357"/>
      <c r="I51" s="357"/>
      <c r="J51" s="357"/>
      <c r="K51" s="357"/>
      <c r="L51" s="357"/>
    </row>
    <row r="52" spans="1:12" ht="18.899999999999999" customHeight="1">
      <c r="A52" s="356"/>
      <c r="B52" s="360"/>
      <c r="C52" s="378" t="s">
        <v>49</v>
      </c>
      <c r="D52" s="378" t="s">
        <v>277</v>
      </c>
      <c r="E52" s="367"/>
      <c r="F52" s="419"/>
      <c r="G52" s="357">
        <f>'[2]Table 1'!H52-'[2]Table 2'!H52</f>
        <v>-6.6080000000000041</v>
      </c>
      <c r="H52" s="358">
        <f>'[2]Table 1'!I52-'[2]Table 2'!I52</f>
        <v>-124.68099999999998</v>
      </c>
      <c r="I52" s="358">
        <f>'[2]Table 1'!J52-'[2]Table 2'!J52</f>
        <v>-234.74700000000001</v>
      </c>
      <c r="J52" s="358">
        <f>'[2]Table 1'!K52-'[2]Table 2'!K52</f>
        <v>-260.51900000000001</v>
      </c>
      <c r="K52" s="358">
        <f>'[2]Table 1'!L52-'[2]Table 2'!L52</f>
        <v>-178.97699999999998</v>
      </c>
      <c r="L52" s="358">
        <v>-245.279</v>
      </c>
    </row>
    <row r="53" spans="1:12" ht="18.899999999999999" customHeight="1">
      <c r="A53" s="356"/>
      <c r="B53" s="360"/>
      <c r="C53" s="378" t="s">
        <v>50</v>
      </c>
      <c r="D53" s="378" t="s">
        <v>278</v>
      </c>
      <c r="E53" s="367"/>
      <c r="F53" s="419"/>
      <c r="G53" s="357">
        <f>'[2]Table 1'!H53-'[2]Table 2'!H53</f>
        <v>94.47199999999998</v>
      </c>
      <c r="H53" s="358">
        <f>'[2]Table 1'!I53-'[2]Table 2'!I53</f>
        <v>194.96999999999997</v>
      </c>
      <c r="I53" s="358">
        <f>'[2]Table 1'!J53-'[2]Table 2'!J53</f>
        <v>276.64699999999993</v>
      </c>
      <c r="J53" s="358">
        <f>'[2]Table 1'!K53-'[2]Table 2'!K53</f>
        <v>246.93299999999994</v>
      </c>
      <c r="K53" s="358">
        <f>'[2]Table 1'!L53-'[2]Table 2'!L53</f>
        <v>0.88499999999999091</v>
      </c>
      <c r="L53" s="358">
        <v>-97.602000000000004</v>
      </c>
    </row>
    <row r="54" spans="1:12" ht="18.899999999999999" customHeight="1">
      <c r="A54" s="356"/>
      <c r="B54" s="360"/>
      <c r="C54" s="378" t="s">
        <v>51</v>
      </c>
      <c r="D54" s="484" t="s">
        <v>279</v>
      </c>
      <c r="E54" s="484"/>
      <c r="F54" s="419"/>
      <c r="G54" s="357">
        <f>'[2]Table 1'!H54-'[2]Table 2'!H54</f>
        <v>-1421.3530000000001</v>
      </c>
      <c r="H54" s="358">
        <f>'[2]Table 1'!I54-'[2]Table 2'!I54</f>
        <v>-348.44900000000007</v>
      </c>
      <c r="I54" s="358">
        <f>'[2]Table 1'!J54-'[2]Table 2'!J54</f>
        <v>-317.21000000000004</v>
      </c>
      <c r="J54" s="358">
        <f>'[2]Table 1'!K54-'[2]Table 2'!K54</f>
        <v>1168.5100000000002</v>
      </c>
      <c r="K54" s="358">
        <f>'[2]Table 1'!L54-'[2]Table 2'!L54</f>
        <v>1603.4590000000007</v>
      </c>
      <c r="L54" s="358">
        <v>1561.143</v>
      </c>
    </row>
    <row r="55" spans="1:12" ht="14.25" customHeight="1">
      <c r="A55" s="356"/>
      <c r="B55" s="360"/>
      <c r="C55" s="361"/>
      <c r="D55" s="484"/>
      <c r="E55" s="484"/>
      <c r="F55" s="419"/>
      <c r="G55" s="357"/>
      <c r="H55" s="358"/>
      <c r="I55" s="358"/>
      <c r="J55" s="358"/>
      <c r="K55" s="358"/>
      <c r="L55" s="358"/>
    </row>
    <row r="56" spans="1:12" s="420" customFormat="1" ht="28.5" customHeight="1">
      <c r="A56" s="356"/>
      <c r="B56" s="360">
        <v>10.3</v>
      </c>
      <c r="C56" s="487" t="s">
        <v>280</v>
      </c>
      <c r="D56" s="487"/>
      <c r="E56" s="487"/>
      <c r="G56" s="357">
        <f>'[2]Table 1'!H56-'[2]Table 2'!H56</f>
        <v>-989.1160000000018</v>
      </c>
      <c r="H56" s="357">
        <f>'[2]Table 1'!I56-'[2]Table 2'!I56</f>
        <v>-3973.0069999999978</v>
      </c>
      <c r="I56" s="357">
        <f>'[2]Table 1'!J56-'[2]Table 2'!J56</f>
        <v>-7262.5580000000009</v>
      </c>
      <c r="J56" s="357">
        <f>'[2]Table 1'!K56-'[2]Table 2'!K56</f>
        <v>-11306.830999999998</v>
      </c>
      <c r="K56" s="357">
        <f>'[2]Table 1'!L56-'[2]Table 2'!L56</f>
        <v>-5892.9880000000012</v>
      </c>
      <c r="L56" s="357">
        <v>-5464.2590000000018</v>
      </c>
    </row>
    <row r="57" spans="1:12" ht="18.899999999999999" customHeight="1">
      <c r="A57" s="356"/>
      <c r="B57" s="368"/>
      <c r="C57" s="480" t="s">
        <v>10</v>
      </c>
      <c r="D57" s="480"/>
      <c r="E57" s="480"/>
      <c r="F57" s="419"/>
      <c r="G57" s="357"/>
      <c r="H57" s="357"/>
      <c r="I57" s="357"/>
      <c r="J57" s="357"/>
      <c r="K57" s="357"/>
      <c r="L57" s="357"/>
    </row>
    <row r="58" spans="1:12" s="420" customFormat="1" ht="13.95" customHeight="1">
      <c r="A58" s="356"/>
      <c r="B58" s="379"/>
      <c r="C58" s="378" t="s">
        <v>52</v>
      </c>
      <c r="D58" s="479" t="s">
        <v>61</v>
      </c>
      <c r="E58" s="479"/>
      <c r="G58" s="357">
        <f>'[2]Table 1'!H58-'[2]Table 2'!H58</f>
        <v>-736.84099999999944</v>
      </c>
      <c r="H58" s="358">
        <f>'[2]Table 1'!I58-'[2]Table 2'!I58</f>
        <v>-1806.2060000000001</v>
      </c>
      <c r="I58" s="358">
        <f>'[2]Table 1'!J58-'[2]Table 2'!J58</f>
        <v>-3377.7129999999988</v>
      </c>
      <c r="J58" s="358">
        <f>'[2]Table 1'!K58-'[2]Table 2'!K58</f>
        <v>-6956.476999999999</v>
      </c>
      <c r="K58" s="358">
        <f>'[2]Table 1'!L58-'[2]Table 2'!L58</f>
        <v>-2664.2089999999998</v>
      </c>
      <c r="L58" s="358">
        <v>-2961.112000000001</v>
      </c>
    </row>
    <row r="59" spans="1:12" ht="14.4" customHeight="1">
      <c r="A59" s="356"/>
      <c r="B59" s="368"/>
      <c r="C59" s="367"/>
      <c r="D59" s="483" t="s">
        <v>60</v>
      </c>
      <c r="E59" s="483"/>
      <c r="F59" s="419"/>
      <c r="G59" s="357"/>
      <c r="H59" s="358"/>
      <c r="I59" s="358"/>
      <c r="J59" s="358"/>
      <c r="K59" s="358"/>
      <c r="L59" s="358"/>
    </row>
    <row r="60" spans="1:12" ht="18.899999999999999" customHeight="1">
      <c r="A60" s="356"/>
      <c r="B60" s="368"/>
      <c r="C60" s="378" t="s">
        <v>53</v>
      </c>
      <c r="D60" s="380" t="s">
        <v>281</v>
      </c>
      <c r="E60" s="361"/>
      <c r="F60" s="419"/>
      <c r="G60" s="357">
        <f>'[2]Table 1'!H60-'[2]Table 2'!H60</f>
        <v>-881.04199999999992</v>
      </c>
      <c r="H60" s="358">
        <f>'[2]Table 1'!I60-'[2]Table 2'!I60</f>
        <v>-1381.6149999999998</v>
      </c>
      <c r="I60" s="358">
        <f>'[2]Table 1'!J60-'[2]Table 2'!J60</f>
        <v>-1768.2330000000002</v>
      </c>
      <c r="J60" s="358">
        <f>'[2]Table 1'!K60-'[2]Table 2'!K60</f>
        <v>-1755.6060000000002</v>
      </c>
      <c r="K60" s="358">
        <f>'[2]Table 1'!L60-'[2]Table 2'!L60</f>
        <v>-1045.712</v>
      </c>
      <c r="L60" s="358">
        <v>-648.19800000000009</v>
      </c>
    </row>
    <row r="61" spans="1:12" ht="30" customHeight="1">
      <c r="A61" s="356"/>
      <c r="B61" s="368"/>
      <c r="C61" s="378" t="s">
        <v>54</v>
      </c>
      <c r="D61" s="479" t="s">
        <v>282</v>
      </c>
      <c r="E61" s="479"/>
      <c r="F61" s="419"/>
      <c r="G61" s="357">
        <f>'[2]Table 1'!H61-'[2]Table 2'!H61</f>
        <v>628.76699999999983</v>
      </c>
      <c r="H61" s="358">
        <f>'[2]Table 1'!I61-'[2]Table 2'!I61</f>
        <v>-785.18599999999969</v>
      </c>
      <c r="I61" s="358">
        <f>'[2]Table 1'!J61-'[2]Table 2'!J61</f>
        <v>-2116.612000000001</v>
      </c>
      <c r="J61" s="358">
        <f>'[2]Table 1'!K61-'[2]Table 2'!K61</f>
        <v>-2594.7479999999996</v>
      </c>
      <c r="K61" s="358">
        <f>'[2]Table 1'!L61-'[2]Table 2'!L61</f>
        <v>-2183.0670000000009</v>
      </c>
      <c r="L61" s="358">
        <v>-1854.9489999999996</v>
      </c>
    </row>
    <row r="62" spans="1:12" ht="18.899999999999999" customHeight="1">
      <c r="A62" s="356"/>
      <c r="B62" s="368"/>
      <c r="C62" s="361"/>
      <c r="D62" s="480" t="s">
        <v>90</v>
      </c>
      <c r="E62" s="480"/>
      <c r="F62" s="422"/>
      <c r="G62" s="357"/>
      <c r="H62" s="358"/>
      <c r="I62" s="358"/>
      <c r="J62" s="358"/>
      <c r="K62" s="358"/>
      <c r="L62" s="358"/>
    </row>
    <row r="63" spans="1:12" ht="6" customHeight="1">
      <c r="A63" s="356"/>
      <c r="B63" s="368"/>
      <c r="C63" s="361"/>
      <c r="D63" s="359"/>
      <c r="E63" s="359"/>
      <c r="F63" s="422"/>
      <c r="G63" s="357"/>
      <c r="H63" s="358"/>
      <c r="I63" s="358"/>
      <c r="J63" s="358"/>
      <c r="K63" s="358"/>
      <c r="L63" s="358"/>
    </row>
    <row r="64" spans="1:12" s="447" customFormat="1" ht="20.100000000000001" customHeight="1">
      <c r="A64" s="351" t="s">
        <v>83</v>
      </c>
      <c r="B64" s="481" t="s">
        <v>22</v>
      </c>
      <c r="C64" s="481"/>
      <c r="D64" s="481"/>
      <c r="E64" s="481"/>
      <c r="F64" s="409"/>
      <c r="G64" s="353">
        <f>'[2]Table 1'!H64-'[2]Table 2'!H64</f>
        <v>-2135.9890000000005</v>
      </c>
      <c r="H64" s="354">
        <f>'[2]Table 1'!I64-'[2]Table 2'!I64</f>
        <v>-2254.6269999999995</v>
      </c>
      <c r="I64" s="354">
        <f>'[2]Table 1'!J64-'[2]Table 2'!J64</f>
        <v>-1674.0449999999998</v>
      </c>
      <c r="J64" s="354">
        <f>'[2]Table 1'!K64-'[2]Table 2'!K64</f>
        <v>-1672.1030000000001</v>
      </c>
      <c r="K64" s="354">
        <f>'[2]Table 1'!L64-'[2]Table 2'!L64</f>
        <v>-1436.9959999999999</v>
      </c>
      <c r="L64" s="354">
        <v>-1285.2360000000001</v>
      </c>
    </row>
    <row r="65" spans="1:12" s="436" customFormat="1" ht="18" customHeight="1">
      <c r="A65" s="356"/>
      <c r="B65" s="373" t="s">
        <v>11</v>
      </c>
      <c r="C65" s="382"/>
      <c r="D65" s="382"/>
      <c r="E65" s="382"/>
      <c r="F65" s="408"/>
      <c r="G65" s="357"/>
      <c r="H65" s="358"/>
      <c r="I65" s="358"/>
      <c r="J65" s="358"/>
      <c r="K65" s="358"/>
      <c r="L65" s="358"/>
    </row>
    <row r="66" spans="1:12" s="436" customFormat="1" ht="6" customHeight="1">
      <c r="A66" s="356"/>
      <c r="B66" s="373"/>
      <c r="C66" s="382"/>
      <c r="D66" s="382"/>
      <c r="E66" s="382"/>
      <c r="F66" s="408"/>
      <c r="G66" s="357"/>
      <c r="H66" s="358"/>
      <c r="I66" s="358"/>
      <c r="J66" s="358"/>
      <c r="K66" s="358"/>
      <c r="L66" s="358"/>
    </row>
    <row r="67" spans="1:12" s="420" customFormat="1" ht="20.100000000000001" customHeight="1">
      <c r="A67" s="351" t="s">
        <v>84</v>
      </c>
      <c r="B67" s="411" t="s">
        <v>23</v>
      </c>
      <c r="C67" s="423"/>
      <c r="D67" s="423"/>
      <c r="E67" s="423"/>
      <c r="F67" s="424"/>
      <c r="G67" s="353">
        <f>'[2]Table 1'!H67-'[2]Table 2'!H67</f>
        <v>-218.40899999999999</v>
      </c>
      <c r="H67" s="354">
        <f>'[2]Table 1'!I67-'[2]Table 2'!I67</f>
        <v>-348.60699999999997</v>
      </c>
      <c r="I67" s="354">
        <f>'[2]Table 1'!J67-'[2]Table 2'!J67</f>
        <v>-602.86599999999999</v>
      </c>
      <c r="J67" s="354">
        <f>'[2]Table 1'!K67-'[2]Table 2'!K67</f>
        <v>-665.19399999999996</v>
      </c>
      <c r="K67" s="354">
        <f>'[2]Table 1'!L67-'[2]Table 2'!L67</f>
        <v>-1398.2620000000002</v>
      </c>
      <c r="L67" s="354">
        <v>-757.53700000000003</v>
      </c>
    </row>
    <row r="68" spans="1:12" ht="18.899999999999999" customHeight="1">
      <c r="A68" s="368"/>
      <c r="B68" s="371" t="s">
        <v>12</v>
      </c>
      <c r="C68" s="361"/>
      <c r="D68" s="361"/>
      <c r="E68" s="361"/>
      <c r="F68" s="419"/>
      <c r="G68" s="383"/>
      <c r="H68" s="383"/>
      <c r="I68" s="383"/>
      <c r="J68" s="384"/>
      <c r="K68" s="384"/>
      <c r="L68" s="384"/>
    </row>
    <row r="69" spans="1:12" ht="16.5" customHeight="1"/>
    <row r="70" spans="1:12" s="430" customFormat="1" ht="26.25" customHeight="1">
      <c r="A70" s="482"/>
      <c r="B70" s="482"/>
      <c r="C70" s="482"/>
      <c r="D70" s="482"/>
      <c r="E70" s="482"/>
      <c r="F70" s="482"/>
      <c r="G70" s="482"/>
      <c r="H70" s="482"/>
      <c r="I70" s="482"/>
      <c r="J70" s="482"/>
      <c r="K70" s="429"/>
      <c r="L70" s="429"/>
    </row>
  </sheetData>
  <dataConsolidate/>
  <mergeCells count="21">
    <mergeCell ref="C51:E51"/>
    <mergeCell ref="A2:C3"/>
    <mergeCell ref="I3:L4"/>
    <mergeCell ref="B9:E9"/>
    <mergeCell ref="B10:E10"/>
    <mergeCell ref="B12:E12"/>
    <mergeCell ref="B13:E13"/>
    <mergeCell ref="B15:E15"/>
    <mergeCell ref="B42:E42"/>
    <mergeCell ref="C48:E48"/>
    <mergeCell ref="C49:E49"/>
    <mergeCell ref="C50:E50"/>
    <mergeCell ref="D62:E62"/>
    <mergeCell ref="B64:E64"/>
    <mergeCell ref="A70:J70"/>
    <mergeCell ref="D54:E55"/>
    <mergeCell ref="C56:E56"/>
    <mergeCell ref="C57:E57"/>
    <mergeCell ref="D58:E58"/>
    <mergeCell ref="D59:E59"/>
    <mergeCell ref="D61:E61"/>
  </mergeCells>
  <conditionalFormatting sqref="A31:A32">
    <cfRule type="duplicateValues" dxfId="6" priority="2"/>
  </conditionalFormatting>
  <conditionalFormatting sqref="B31:B32">
    <cfRule type="duplicateValues" dxfId="5" priority="1"/>
  </conditionalFormatting>
  <printOptions horizontalCentered="1"/>
  <pageMargins left="0.19685039370078741" right="0.19685039370078741" top="0.47244094488188981" bottom="0.19685039370078741" header="0.31496062992125984" footer="0.11811023622047245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6"/>
  <sheetViews>
    <sheetView showGridLines="0" view="pageBreakPreview" zoomScale="70" zoomScaleNormal="70" zoomScaleSheetLayoutView="70" workbookViewId="0">
      <pane xSplit="5" topLeftCell="F1" activePane="topRight" state="frozen"/>
      <selection pane="topRight" activeCell="A2" sqref="A2:C3"/>
    </sheetView>
  </sheetViews>
  <sheetFormatPr defaultColWidth="9.109375" defaultRowHeight="15.6"/>
  <cols>
    <col min="1" max="1" width="3.6640625" style="37" customWidth="1"/>
    <col min="2" max="2" width="6.33203125" style="38" customWidth="1"/>
    <col min="3" max="3" width="9.6640625" style="1" customWidth="1"/>
    <col min="4" max="4" width="5" style="1" customWidth="1"/>
    <col min="5" max="5" width="49.44140625" style="1" customWidth="1"/>
    <col min="6" max="6" width="3.44140625" style="1" customWidth="1"/>
    <col min="7" max="9" width="15.6640625" style="39" customWidth="1"/>
    <col min="10" max="12" width="15.6640625" style="40" customWidth="1"/>
    <col min="13" max="16384" width="9.109375" style="1"/>
  </cols>
  <sheetData>
    <row r="2" spans="1:12" s="43" customFormat="1">
      <c r="A2" s="460" t="s">
        <v>252</v>
      </c>
      <c r="B2" s="460"/>
      <c r="C2" s="460"/>
      <c r="D2" s="41" t="s">
        <v>108</v>
      </c>
      <c r="E2" s="42"/>
      <c r="G2" s="44"/>
      <c r="H2" s="45"/>
      <c r="I2" s="45"/>
      <c r="J2" s="46"/>
    </row>
    <row r="3" spans="1:12" s="43" customFormat="1" ht="15" customHeight="1">
      <c r="A3" s="460"/>
      <c r="B3" s="460"/>
      <c r="C3" s="460"/>
      <c r="D3" s="48" t="s">
        <v>209</v>
      </c>
      <c r="E3" s="42"/>
      <c r="G3" s="49"/>
      <c r="H3" s="50"/>
      <c r="I3" s="47"/>
      <c r="J3" s="461"/>
      <c r="K3" s="461"/>
      <c r="L3" s="51"/>
    </row>
    <row r="4" spans="1:12" ht="12" customHeight="1">
      <c r="A4" s="52"/>
      <c r="B4" s="53"/>
      <c r="C4" s="7"/>
      <c r="D4" s="7"/>
      <c r="E4" s="7"/>
      <c r="F4" s="7"/>
      <c r="G4" s="50"/>
      <c r="H4" s="50"/>
      <c r="I4" s="54"/>
      <c r="J4" s="461"/>
      <c r="K4" s="461"/>
      <c r="L4" s="54"/>
    </row>
    <row r="5" spans="1:12" s="276" customFormat="1" ht="24.75" customHeight="1">
      <c r="A5" s="464" t="s">
        <v>239</v>
      </c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s="43" customFormat="1" ht="18" customHeight="1">
      <c r="A6" s="55"/>
      <c r="B6" s="55"/>
      <c r="C6" s="55"/>
      <c r="D6" s="56"/>
      <c r="E6" s="57"/>
      <c r="F6" s="57"/>
      <c r="G6" s="57"/>
      <c r="H6" s="57"/>
      <c r="I6" s="57"/>
      <c r="J6" s="57"/>
      <c r="K6" s="55"/>
      <c r="L6" s="58"/>
    </row>
    <row r="7" spans="1:12" s="43" customFormat="1" ht="24.75" customHeight="1" thickBot="1">
      <c r="A7" s="468" t="s">
        <v>142</v>
      </c>
      <c r="B7" s="468"/>
      <c r="C7" s="468"/>
      <c r="D7" s="468"/>
      <c r="E7" s="468"/>
      <c r="F7" s="468"/>
      <c r="G7" s="236">
        <f t="shared" ref="G7" si="0">G9+G12+G15+G27+G34+G36+G39+G41+G47+G53+G72+G80</f>
        <v>170221.177</v>
      </c>
      <c r="H7" s="236">
        <f>H9+H12+H15+H27+H34+H36+H39+H41+H47+H53+H72+H80</f>
        <v>92966.614000000016</v>
      </c>
      <c r="I7" s="236">
        <f>I9+I12+I15+I27+I34+I36+I39+I41+I47+I53+I72+I80</f>
        <v>88054.164999999994</v>
      </c>
      <c r="J7" s="236">
        <f>J9+J12+J15+J27+J34+J36+J39+J41+J47+J53+J72+J80</f>
        <v>141391.65200000003</v>
      </c>
      <c r="K7" s="236">
        <f t="shared" ref="K7:L7" si="1">K9+K12+K15+K27+K34+K36+K39+K41+K47+K53+K72+K80</f>
        <v>194980.39800000002</v>
      </c>
      <c r="L7" s="236">
        <f t="shared" si="1"/>
        <v>242862.50899999999</v>
      </c>
    </row>
    <row r="8" spans="1:12" s="43" customFormat="1" ht="24.75" customHeight="1">
      <c r="A8" s="52"/>
      <c r="B8" s="52"/>
      <c r="C8" s="52"/>
      <c r="D8" s="52"/>
      <c r="E8" s="52"/>
      <c r="F8" s="60"/>
      <c r="G8" s="61"/>
      <c r="H8" s="61"/>
      <c r="I8" s="61"/>
      <c r="J8" s="61"/>
      <c r="K8" s="62"/>
      <c r="L8" s="62"/>
    </row>
    <row r="9" spans="1:12" s="137" customFormat="1" ht="20.100000000000001" customHeight="1">
      <c r="A9" s="11" t="s">
        <v>73</v>
      </c>
      <c r="B9" s="451" t="s">
        <v>58</v>
      </c>
      <c r="C9" s="451"/>
      <c r="D9" s="451"/>
      <c r="E9" s="451"/>
      <c r="F9" s="12"/>
      <c r="G9" s="13">
        <v>11889.043</v>
      </c>
      <c r="H9" s="13">
        <v>12741.372000000001</v>
      </c>
      <c r="I9" s="13">
        <v>15699.697</v>
      </c>
      <c r="J9" s="13">
        <v>19735.434000000001</v>
      </c>
      <c r="K9" s="13">
        <v>17937.213</v>
      </c>
      <c r="L9" s="13">
        <v>21497.738000000001</v>
      </c>
    </row>
    <row r="10" spans="1:12" s="65" customFormat="1" ht="20.100000000000001" customHeight="1">
      <c r="A10" s="63"/>
      <c r="B10" s="458" t="s">
        <v>59</v>
      </c>
      <c r="C10" s="458"/>
      <c r="D10" s="458"/>
      <c r="E10" s="458"/>
      <c r="F10" s="60"/>
      <c r="G10" s="5"/>
      <c r="H10" s="5"/>
      <c r="I10" s="5"/>
      <c r="J10" s="5"/>
      <c r="K10" s="64"/>
      <c r="L10" s="64"/>
    </row>
    <row r="11" spans="1:12" s="43" customFormat="1" ht="9" customHeight="1">
      <c r="A11" s="63"/>
      <c r="B11" s="66"/>
      <c r="C11" s="66"/>
      <c r="D11" s="66"/>
      <c r="E11" s="66"/>
      <c r="F11" s="60"/>
      <c r="G11" s="5"/>
      <c r="H11" s="5"/>
      <c r="I11" s="5"/>
      <c r="J11" s="5"/>
      <c r="K11" s="64"/>
      <c r="L11" s="64"/>
    </row>
    <row r="12" spans="1:12" s="137" customFormat="1" ht="20.100000000000001" customHeight="1">
      <c r="A12" s="11" t="s">
        <v>74</v>
      </c>
      <c r="B12" s="455" t="s">
        <v>13</v>
      </c>
      <c r="C12" s="455"/>
      <c r="D12" s="455"/>
      <c r="E12" s="455"/>
      <c r="F12" s="14"/>
      <c r="G12" s="13">
        <v>2335.1669999999999</v>
      </c>
      <c r="H12" s="13">
        <v>1845.44</v>
      </c>
      <c r="I12" s="13">
        <v>1739.248</v>
      </c>
      <c r="J12" s="13">
        <v>2459.5419999999999</v>
      </c>
      <c r="K12" s="13">
        <v>3365.0559999999996</v>
      </c>
      <c r="L12" s="13">
        <v>5710.4979999999996</v>
      </c>
    </row>
    <row r="13" spans="1:12" s="43" customFormat="1" ht="20.100000000000001" customHeight="1">
      <c r="A13" s="63"/>
      <c r="B13" s="458" t="s">
        <v>6</v>
      </c>
      <c r="C13" s="458"/>
      <c r="D13" s="458"/>
      <c r="E13" s="458"/>
      <c r="F13" s="60"/>
      <c r="G13" s="5"/>
      <c r="H13" s="5"/>
      <c r="I13" s="5"/>
      <c r="J13" s="5"/>
      <c r="K13" s="64"/>
      <c r="L13" s="64"/>
    </row>
    <row r="14" spans="1:12" s="43" customFormat="1" ht="9" customHeight="1">
      <c r="A14" s="63"/>
      <c r="B14" s="66"/>
      <c r="C14" s="66"/>
      <c r="D14" s="66"/>
      <c r="E14" s="66"/>
      <c r="F14" s="60"/>
      <c r="G14" s="5"/>
      <c r="H14" s="5"/>
      <c r="I14" s="5"/>
      <c r="J14" s="5"/>
      <c r="K14" s="64"/>
      <c r="L14" s="64"/>
    </row>
    <row r="15" spans="1:12" s="43" customFormat="1" ht="20.100000000000001" customHeight="1">
      <c r="A15" s="11" t="s">
        <v>75</v>
      </c>
      <c r="B15" s="451" t="s">
        <v>161</v>
      </c>
      <c r="C15" s="451"/>
      <c r="D15" s="451"/>
      <c r="E15" s="451"/>
      <c r="F15" s="14"/>
      <c r="G15" s="13">
        <f t="shared" ref="G15:H15" si="2">G16+G19+G22</f>
        <v>21707.277999999998</v>
      </c>
      <c r="H15" s="13">
        <f t="shared" si="2"/>
        <v>13785.638999999999</v>
      </c>
      <c r="I15" s="13">
        <f>I16+I19+I22</f>
        <v>16473.813000000002</v>
      </c>
      <c r="J15" s="13">
        <f t="shared" ref="J15:L15" si="3">J16+J19+J22</f>
        <v>26569.252</v>
      </c>
      <c r="K15" s="13">
        <f t="shared" si="3"/>
        <v>30187.142</v>
      </c>
      <c r="L15" s="13">
        <f t="shared" si="3"/>
        <v>34630.921000000002</v>
      </c>
    </row>
    <row r="16" spans="1:12" s="43" customFormat="1" ht="20.100000000000001" customHeight="1">
      <c r="A16" s="67"/>
      <c r="B16" s="63" t="s">
        <v>92</v>
      </c>
      <c r="C16" s="453" t="s">
        <v>162</v>
      </c>
      <c r="D16" s="453"/>
      <c r="E16" s="453"/>
      <c r="F16" s="60"/>
      <c r="G16" s="5">
        <f t="shared" ref="G16:H16" si="4">G17+G18</f>
        <v>7161.3249999999989</v>
      </c>
      <c r="H16" s="5">
        <f t="shared" si="4"/>
        <v>7785.49</v>
      </c>
      <c r="I16" s="5">
        <f>I17+I18</f>
        <v>9288.3960000000006</v>
      </c>
      <c r="J16" s="5">
        <f t="shared" ref="J16" si="5">J17+J18</f>
        <v>9257.1219999999994</v>
      </c>
      <c r="K16" s="5">
        <v>9028.0329999999994</v>
      </c>
      <c r="L16" s="5">
        <v>9831.66</v>
      </c>
    </row>
    <row r="17" spans="1:12" s="43" customFormat="1" ht="20.100000000000001" customHeight="1">
      <c r="A17" s="67"/>
      <c r="B17" s="63"/>
      <c r="C17" s="7" t="s">
        <v>93</v>
      </c>
      <c r="D17" s="454" t="s">
        <v>163</v>
      </c>
      <c r="E17" s="454"/>
      <c r="F17" s="60"/>
      <c r="G17" s="9">
        <v>2200.4699999999998</v>
      </c>
      <c r="H17" s="9">
        <v>2627.4279999999999</v>
      </c>
      <c r="I17" s="9">
        <v>3444.1420000000003</v>
      </c>
      <c r="J17" s="9">
        <v>3806.2750000000001</v>
      </c>
      <c r="K17" s="9">
        <v>3035.7469999999998</v>
      </c>
      <c r="L17" s="9">
        <v>2968.1959999999999</v>
      </c>
    </row>
    <row r="18" spans="1:12" s="43" customFormat="1" ht="20.100000000000001" customHeight="1">
      <c r="A18" s="67"/>
      <c r="B18" s="63"/>
      <c r="C18" s="7" t="s">
        <v>94</v>
      </c>
      <c r="D18" s="454" t="s">
        <v>164</v>
      </c>
      <c r="E18" s="454"/>
      <c r="F18" s="60"/>
      <c r="G18" s="9">
        <v>4960.8549999999996</v>
      </c>
      <c r="H18" s="9">
        <v>5158.0619999999999</v>
      </c>
      <c r="I18" s="9">
        <v>5844.2540000000008</v>
      </c>
      <c r="J18" s="9">
        <v>5450.8469999999998</v>
      </c>
      <c r="K18" s="9">
        <v>5992.2860000000001</v>
      </c>
      <c r="L18" s="9">
        <v>6863.4639999999999</v>
      </c>
    </row>
    <row r="19" spans="1:12" s="43" customFormat="1" ht="20.100000000000001" customHeight="1">
      <c r="A19" s="67"/>
      <c r="B19" s="63" t="s">
        <v>95</v>
      </c>
      <c r="C19" s="453" t="s">
        <v>165</v>
      </c>
      <c r="D19" s="453"/>
      <c r="E19" s="453"/>
      <c r="F19" s="60"/>
      <c r="G19" s="5">
        <f t="shared" ref="G19:H19" si="6">G20+G21</f>
        <v>12699.844999999999</v>
      </c>
      <c r="H19" s="5">
        <f t="shared" si="6"/>
        <v>3501.89</v>
      </c>
      <c r="I19" s="5">
        <f>I20+I21</f>
        <v>2887.8429999999998</v>
      </c>
      <c r="J19" s="5">
        <f t="shared" ref="J19" si="7">J20+J21</f>
        <v>10497.550999999999</v>
      </c>
      <c r="K19" s="5">
        <v>16447.019</v>
      </c>
      <c r="L19" s="5">
        <v>19384.448</v>
      </c>
    </row>
    <row r="20" spans="1:12" s="43" customFormat="1" ht="20.100000000000001" customHeight="1">
      <c r="A20" s="67"/>
      <c r="B20" s="63"/>
      <c r="C20" s="7" t="s">
        <v>96</v>
      </c>
      <c r="D20" s="453" t="s">
        <v>166</v>
      </c>
      <c r="E20" s="453"/>
      <c r="F20" s="453"/>
      <c r="G20" s="9">
        <v>1076.9829999999999</v>
      </c>
      <c r="H20" s="5">
        <v>1510.9270000000001</v>
      </c>
      <c r="I20" s="5">
        <v>2674.23</v>
      </c>
      <c r="J20" s="5">
        <v>2952.7779999999998</v>
      </c>
      <c r="K20" s="5">
        <v>2425.46</v>
      </c>
      <c r="L20" s="5">
        <v>3160.5430000000001</v>
      </c>
    </row>
    <row r="21" spans="1:12" s="43" customFormat="1" ht="20.100000000000001" customHeight="1">
      <c r="A21" s="67"/>
      <c r="B21" s="63"/>
      <c r="C21" s="7" t="s">
        <v>97</v>
      </c>
      <c r="D21" s="453" t="s">
        <v>167</v>
      </c>
      <c r="E21" s="453"/>
      <c r="F21" s="453"/>
      <c r="G21" s="9">
        <v>11622.861999999999</v>
      </c>
      <c r="H21" s="5">
        <v>1990.9629999999997</v>
      </c>
      <c r="I21" s="9">
        <v>213.61300000000003</v>
      </c>
      <c r="J21" s="9">
        <v>7544.7729999999992</v>
      </c>
      <c r="K21" s="9">
        <v>14021.558999999999</v>
      </c>
      <c r="L21" s="9">
        <v>16223.905000000002</v>
      </c>
    </row>
    <row r="22" spans="1:12" s="43" customFormat="1" ht="20.100000000000001" customHeight="1">
      <c r="A22" s="67"/>
      <c r="B22" s="63" t="s">
        <v>98</v>
      </c>
      <c r="C22" s="453" t="s">
        <v>168</v>
      </c>
      <c r="D22" s="453"/>
      <c r="E22" s="453"/>
      <c r="F22" s="60"/>
      <c r="G22" s="9">
        <f t="shared" ref="G22:H22" si="8">G23+G25</f>
        <v>1846.1079999999999</v>
      </c>
      <c r="H22" s="9">
        <f t="shared" si="8"/>
        <v>2498.259</v>
      </c>
      <c r="I22" s="9">
        <f>I23+I25</f>
        <v>4297.5740000000005</v>
      </c>
      <c r="J22" s="9">
        <f t="shared" ref="J22" si="9">J23+J25</f>
        <v>6814.5789999999997</v>
      </c>
      <c r="K22" s="9">
        <v>4712.09</v>
      </c>
      <c r="L22" s="9">
        <v>5414.8130000000001</v>
      </c>
    </row>
    <row r="23" spans="1:12" s="43" customFormat="1" ht="19.5" customHeight="1">
      <c r="A23" s="67"/>
      <c r="B23" s="63"/>
      <c r="C23" s="7" t="s">
        <v>134</v>
      </c>
      <c r="D23" s="453" t="s">
        <v>195</v>
      </c>
      <c r="E23" s="453"/>
      <c r="F23" s="453"/>
      <c r="G23" s="9">
        <v>677.7</v>
      </c>
      <c r="H23" s="9">
        <v>896.74199999999996</v>
      </c>
      <c r="I23" s="9">
        <v>1514.0170000000001</v>
      </c>
      <c r="J23" s="9">
        <v>1951.6089999999999</v>
      </c>
      <c r="K23" s="9">
        <v>1614.819</v>
      </c>
      <c r="L23" s="9">
        <v>1511.7080000000001</v>
      </c>
    </row>
    <row r="24" spans="1:12" s="43" customFormat="1" ht="19.5" customHeight="1">
      <c r="A24" s="67"/>
      <c r="B24" s="63"/>
      <c r="C24" s="7"/>
      <c r="D24" s="457" t="s">
        <v>140</v>
      </c>
      <c r="E24" s="457"/>
      <c r="F24" s="60"/>
      <c r="G24" s="9"/>
      <c r="H24" s="5"/>
      <c r="I24" s="5"/>
      <c r="J24" s="5"/>
      <c r="K24" s="64"/>
      <c r="L24" s="5"/>
    </row>
    <row r="25" spans="1:12" s="43" customFormat="1" ht="20.100000000000001" customHeight="1">
      <c r="A25" s="67"/>
      <c r="B25" s="63"/>
      <c r="C25" s="7" t="s">
        <v>135</v>
      </c>
      <c r="D25" s="453" t="s">
        <v>169</v>
      </c>
      <c r="E25" s="453"/>
      <c r="F25" s="453"/>
      <c r="G25" s="5">
        <v>1168.4079999999999</v>
      </c>
      <c r="H25" s="5">
        <v>1601.5170000000001</v>
      </c>
      <c r="I25" s="5">
        <v>2783.5570000000007</v>
      </c>
      <c r="J25" s="5">
        <v>4862.9699999999993</v>
      </c>
      <c r="K25" s="5">
        <v>3097.2710000000002</v>
      </c>
      <c r="L25" s="5">
        <v>3903.105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68"/>
      <c r="H26" s="9"/>
      <c r="I26" s="9"/>
      <c r="J26" s="69"/>
      <c r="K26" s="69"/>
      <c r="L26" s="69"/>
    </row>
    <row r="27" spans="1:12" s="43" customFormat="1" ht="20.100000000000001" customHeight="1">
      <c r="A27" s="11" t="s">
        <v>76</v>
      </c>
      <c r="B27" s="451" t="s">
        <v>170</v>
      </c>
      <c r="C27" s="451"/>
      <c r="D27" s="451"/>
      <c r="E27" s="451"/>
      <c r="F27" s="14"/>
      <c r="G27" s="13">
        <f t="shared" ref="G27:H27" si="10">G28+G29</f>
        <v>82142.528999999995</v>
      </c>
      <c r="H27" s="13">
        <f t="shared" si="10"/>
        <v>12502.512000000001</v>
      </c>
      <c r="I27" s="13">
        <f>I28+I29</f>
        <v>322.62699999999995</v>
      </c>
      <c r="J27" s="13">
        <f t="shared" ref="J27:L27" si="11">J28+J29</f>
        <v>28695.619000000002</v>
      </c>
      <c r="K27" s="13">
        <f t="shared" si="11"/>
        <v>68037.124000000011</v>
      </c>
      <c r="L27" s="13">
        <f t="shared" si="11"/>
        <v>95315.403999999995</v>
      </c>
    </row>
    <row r="28" spans="1:12" s="43" customFormat="1" ht="20.100000000000001" customHeight="1">
      <c r="A28" s="63"/>
      <c r="B28" s="63">
        <v>4.0999999999999996</v>
      </c>
      <c r="C28" s="453" t="s">
        <v>171</v>
      </c>
      <c r="D28" s="453"/>
      <c r="E28" s="453"/>
      <c r="F28" s="60"/>
      <c r="G28" s="9">
        <v>8179.1880000000001</v>
      </c>
      <c r="H28" s="5">
        <v>1503.0719999999999</v>
      </c>
      <c r="I28" s="5">
        <v>25.442</v>
      </c>
      <c r="J28" s="5">
        <v>2682.8980000000001</v>
      </c>
      <c r="K28" s="5">
        <v>3675.1759999999999</v>
      </c>
      <c r="L28" s="5">
        <v>6848.1930000000002</v>
      </c>
    </row>
    <row r="29" spans="1:12" s="43" customFormat="1" ht="20.100000000000001" customHeight="1">
      <c r="A29" s="63"/>
      <c r="B29" s="63">
        <v>4.2</v>
      </c>
      <c r="C29" s="453" t="s">
        <v>172</v>
      </c>
      <c r="D29" s="453"/>
      <c r="E29" s="453"/>
      <c r="F29" s="60"/>
      <c r="G29" s="9">
        <f t="shared" ref="G29:H29" si="12">G30+G31+G32</f>
        <v>73963.341</v>
      </c>
      <c r="H29" s="9">
        <f t="shared" si="12"/>
        <v>10999.44</v>
      </c>
      <c r="I29" s="9">
        <f>I30+I31+I32</f>
        <v>297.18499999999995</v>
      </c>
      <c r="J29" s="9">
        <f t="shared" ref="J29:K29" si="13">J30+J31+J32</f>
        <v>26012.721000000001</v>
      </c>
      <c r="K29" s="9">
        <f t="shared" si="13"/>
        <v>64361.948000000004</v>
      </c>
      <c r="L29" s="9">
        <f t="shared" ref="L29" si="14">L30+L31+L32</f>
        <v>88467.210999999996</v>
      </c>
    </row>
    <row r="30" spans="1:12" s="43" customFormat="1" ht="20.100000000000001" customHeight="1">
      <c r="A30" s="63"/>
      <c r="B30" s="70"/>
      <c r="C30" s="7" t="s">
        <v>55</v>
      </c>
      <c r="D30" s="453" t="s">
        <v>173</v>
      </c>
      <c r="E30" s="453"/>
      <c r="F30" s="453"/>
      <c r="G30" s="9">
        <v>1280.2139999999999</v>
      </c>
      <c r="H30" s="9">
        <v>252.35899999999998</v>
      </c>
      <c r="I30" s="9">
        <v>69.545999999999992</v>
      </c>
      <c r="J30" s="9">
        <v>1199.2280000000001</v>
      </c>
      <c r="K30" s="9">
        <v>1669.135</v>
      </c>
      <c r="L30" s="9">
        <v>1900.614</v>
      </c>
    </row>
    <row r="31" spans="1:12" s="43" customFormat="1" ht="20.100000000000001" customHeight="1">
      <c r="A31" s="63"/>
      <c r="B31" s="70"/>
      <c r="C31" s="7" t="s">
        <v>56</v>
      </c>
      <c r="D31" s="453" t="s">
        <v>174</v>
      </c>
      <c r="E31" s="453"/>
      <c r="F31" s="453"/>
      <c r="G31" s="9">
        <v>1268.2149999999999</v>
      </c>
      <c r="H31" s="5">
        <v>353.84500000000003</v>
      </c>
      <c r="I31" s="5">
        <v>99.401999999999987</v>
      </c>
      <c r="J31" s="5">
        <v>1182.2739999999999</v>
      </c>
      <c r="K31" s="5">
        <v>1756.3409999999999</v>
      </c>
      <c r="L31" s="5">
        <v>2229.942</v>
      </c>
    </row>
    <row r="32" spans="1:12" s="43" customFormat="1" ht="20.100000000000001" customHeight="1">
      <c r="A32" s="63"/>
      <c r="B32" s="63"/>
      <c r="C32" s="7" t="s">
        <v>57</v>
      </c>
      <c r="D32" s="453" t="s">
        <v>175</v>
      </c>
      <c r="E32" s="453"/>
      <c r="F32" s="453"/>
      <c r="G32" s="9">
        <v>71414.911999999997</v>
      </c>
      <c r="H32" s="5">
        <v>10393.236000000001</v>
      </c>
      <c r="I32" s="5">
        <v>128.23699999999997</v>
      </c>
      <c r="J32" s="5">
        <v>23631.219000000001</v>
      </c>
      <c r="K32" s="5">
        <v>60936.472000000002</v>
      </c>
      <c r="L32" s="5">
        <v>84336.654999999999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5"/>
      <c r="H33" s="5"/>
      <c r="I33" s="5"/>
      <c r="J33" s="64"/>
      <c r="K33" s="64"/>
      <c r="L33" s="64"/>
    </row>
    <row r="34" spans="1:12" s="43" customFormat="1" ht="20.100000000000001" customHeight="1">
      <c r="A34" s="11" t="s">
        <v>77</v>
      </c>
      <c r="B34" s="451" t="s">
        <v>176</v>
      </c>
      <c r="C34" s="451"/>
      <c r="D34" s="451"/>
      <c r="E34" s="451"/>
      <c r="F34" s="14"/>
      <c r="G34" s="13">
        <v>2655.4369999999999</v>
      </c>
      <c r="H34" s="13">
        <v>3240.8149999999996</v>
      </c>
      <c r="I34" s="13">
        <v>3919.49</v>
      </c>
      <c r="J34" s="13">
        <v>6063.259</v>
      </c>
      <c r="K34" s="13">
        <v>9091.5390000000007</v>
      </c>
      <c r="L34" s="13">
        <v>9002.8680000000004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71"/>
      <c r="H35" s="71"/>
      <c r="I35" s="71"/>
      <c r="J35" s="72"/>
      <c r="K35" s="72"/>
      <c r="L35" s="72"/>
    </row>
    <row r="36" spans="1:12" s="43" customFormat="1" ht="20.100000000000001" customHeight="1">
      <c r="A36" s="11" t="s">
        <v>78</v>
      </c>
      <c r="B36" s="451" t="s">
        <v>17</v>
      </c>
      <c r="C36" s="451"/>
      <c r="D36" s="451"/>
      <c r="E36" s="451"/>
      <c r="F36" s="14"/>
      <c r="G36" s="13">
        <v>1517.3720000000001</v>
      </c>
      <c r="H36" s="13">
        <v>1746.3020000000001</v>
      </c>
      <c r="I36" s="13">
        <v>2024.7760000000001</v>
      </c>
      <c r="J36" s="13">
        <v>2679.2469999999998</v>
      </c>
      <c r="K36" s="13">
        <v>2498.0419999999999</v>
      </c>
      <c r="L36" s="13">
        <v>2716.297</v>
      </c>
    </row>
    <row r="37" spans="1:12" s="43" customFormat="1" ht="20.100000000000001" customHeight="1">
      <c r="A37" s="67"/>
      <c r="B37" s="452" t="s">
        <v>5</v>
      </c>
      <c r="C37" s="452"/>
      <c r="D37" s="452"/>
      <c r="E37" s="452"/>
      <c r="F37" s="60"/>
      <c r="G37" s="71"/>
      <c r="H37" s="71"/>
      <c r="I37" s="71"/>
      <c r="J37" s="72"/>
      <c r="K37" s="72"/>
      <c r="L37" s="72"/>
    </row>
    <row r="38" spans="1:12" s="43" customFormat="1" ht="9" customHeight="1">
      <c r="A38" s="67"/>
      <c r="B38" s="67"/>
      <c r="C38" s="60"/>
      <c r="D38" s="60"/>
      <c r="E38" s="60"/>
      <c r="F38" s="60"/>
      <c r="G38" s="71"/>
      <c r="H38" s="71"/>
      <c r="I38" s="71"/>
      <c r="J38" s="72"/>
      <c r="K38" s="72"/>
      <c r="L38" s="72"/>
    </row>
    <row r="39" spans="1:12" s="43" customFormat="1" ht="20.100000000000001" customHeight="1">
      <c r="A39" s="11" t="s">
        <v>79</v>
      </c>
      <c r="B39" s="451" t="s">
        <v>177</v>
      </c>
      <c r="C39" s="451"/>
      <c r="D39" s="451"/>
      <c r="E39" s="451"/>
      <c r="F39" s="14"/>
      <c r="G39" s="13">
        <v>2615.61</v>
      </c>
      <c r="H39" s="13">
        <v>2661.527</v>
      </c>
      <c r="I39" s="13">
        <v>2417.0909999999999</v>
      </c>
      <c r="J39" s="13">
        <v>2520.415</v>
      </c>
      <c r="K39" s="13">
        <v>2715.3579999999997</v>
      </c>
      <c r="L39" s="13">
        <v>2823.3609999999999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71"/>
      <c r="H40" s="71"/>
      <c r="I40" s="71"/>
      <c r="J40" s="72"/>
      <c r="K40" s="72"/>
      <c r="L40" s="72"/>
    </row>
    <row r="41" spans="1:12" s="137" customFormat="1" ht="20.100000000000001" customHeight="1">
      <c r="A41" s="11" t="s">
        <v>80</v>
      </c>
      <c r="B41" s="451" t="s">
        <v>18</v>
      </c>
      <c r="C41" s="451"/>
      <c r="D41" s="451"/>
      <c r="E41" s="451"/>
      <c r="F41" s="14"/>
      <c r="G41" s="13">
        <f t="shared" ref="G41:H41" si="15">G43+G44</f>
        <v>918.52499999999998</v>
      </c>
      <c r="H41" s="13">
        <f t="shared" si="15"/>
        <v>976.92399999999998</v>
      </c>
      <c r="I41" s="13">
        <f>I43+I44</f>
        <v>1212.78</v>
      </c>
      <c r="J41" s="13">
        <f>J43+J44</f>
        <v>1242.5</v>
      </c>
      <c r="K41" s="13">
        <f t="shared" ref="K41:L41" si="16">K43+K44</f>
        <v>1842.492</v>
      </c>
      <c r="L41" s="13">
        <f t="shared" si="16"/>
        <v>1935.9499999999998</v>
      </c>
    </row>
    <row r="42" spans="1:12" s="43" customFormat="1" ht="20.100000000000001" customHeight="1">
      <c r="A42" s="63"/>
      <c r="B42" s="452" t="s">
        <v>7</v>
      </c>
      <c r="C42" s="452"/>
      <c r="D42" s="452"/>
      <c r="E42" s="452"/>
      <c r="F42" s="60"/>
      <c r="G42" s="5"/>
      <c r="H42" s="5"/>
      <c r="I42" s="5"/>
      <c r="J42" s="5"/>
      <c r="K42" s="64"/>
      <c r="L42" s="64"/>
    </row>
    <row r="43" spans="1:12" s="43" customFormat="1" ht="20.100000000000001" customHeight="1">
      <c r="A43" s="63"/>
      <c r="B43" s="73" t="s">
        <v>152</v>
      </c>
      <c r="C43" s="453" t="s">
        <v>178</v>
      </c>
      <c r="D43" s="453"/>
      <c r="E43" s="453"/>
      <c r="F43" s="74"/>
      <c r="G43" s="9">
        <v>765.13699999999994</v>
      </c>
      <c r="H43" s="9">
        <v>599.82600000000002</v>
      </c>
      <c r="I43" s="9">
        <v>1097.777</v>
      </c>
      <c r="J43" s="9">
        <v>1094.3875510785952</v>
      </c>
      <c r="K43" s="9">
        <v>1355.2069999999999</v>
      </c>
      <c r="L43" s="9">
        <v>1264.1569999999999</v>
      </c>
    </row>
    <row r="44" spans="1:12" s="43" customFormat="1" ht="21.9" customHeight="1">
      <c r="A44" s="63"/>
      <c r="B44" s="73" t="s">
        <v>153</v>
      </c>
      <c r="C44" s="453" t="s">
        <v>151</v>
      </c>
      <c r="D44" s="453"/>
      <c r="E44" s="453"/>
      <c r="F44" s="74"/>
      <c r="G44" s="9">
        <v>153.38800000000001</v>
      </c>
      <c r="H44" s="5">
        <v>377.09800000000001</v>
      </c>
      <c r="I44" s="5">
        <v>115.003</v>
      </c>
      <c r="J44" s="5">
        <v>148.11244892140493</v>
      </c>
      <c r="K44" s="5">
        <v>487.28500000000003</v>
      </c>
      <c r="L44" s="5">
        <v>671.79300000000001</v>
      </c>
    </row>
    <row r="45" spans="1:12" s="43" customFormat="1" ht="15.9" customHeight="1">
      <c r="A45" s="63"/>
      <c r="B45" s="75"/>
      <c r="C45" s="459" t="s">
        <v>150</v>
      </c>
      <c r="D45" s="459"/>
      <c r="E45" s="459"/>
      <c r="F45" s="74"/>
      <c r="G45" s="5"/>
      <c r="H45" s="5"/>
      <c r="I45" s="5"/>
      <c r="J45" s="64"/>
      <c r="K45" s="64"/>
      <c r="L45" s="64"/>
    </row>
    <row r="46" spans="1:12" s="43" customFormat="1" ht="9" customHeight="1">
      <c r="A46" s="63"/>
      <c r="B46" s="76"/>
      <c r="C46" s="60"/>
      <c r="D46" s="60"/>
      <c r="E46" s="60"/>
      <c r="F46" s="60"/>
      <c r="G46" s="5"/>
      <c r="H46" s="5"/>
      <c r="I46" s="5"/>
      <c r="J46" s="64"/>
      <c r="K46" s="64"/>
      <c r="L46" s="64"/>
    </row>
    <row r="47" spans="1:12" s="43" customFormat="1" ht="20.100000000000001" customHeight="1">
      <c r="A47" s="11" t="s">
        <v>81</v>
      </c>
      <c r="B47" s="455" t="s">
        <v>19</v>
      </c>
      <c r="C47" s="455"/>
      <c r="D47" s="455"/>
      <c r="E47" s="455"/>
      <c r="F47" s="14"/>
      <c r="G47" s="13">
        <f t="shared" ref="G47:H47" si="17">G49+G50+G51</f>
        <v>12410.294</v>
      </c>
      <c r="H47" s="13">
        <f t="shared" si="17"/>
        <v>13350.560000000001</v>
      </c>
      <c r="I47" s="13">
        <f>I49+I50+I51</f>
        <v>13959.885999999999</v>
      </c>
      <c r="J47" s="13">
        <f t="shared" ref="J47:L47" si="18">J49+J50+J51</f>
        <v>16045.562000000002</v>
      </c>
      <c r="K47" s="13">
        <f t="shared" si="18"/>
        <v>18379.722999999998</v>
      </c>
      <c r="L47" s="13">
        <f t="shared" si="18"/>
        <v>21337.869000000002</v>
      </c>
    </row>
    <row r="48" spans="1:12" s="65" customFormat="1" ht="20.100000000000001" customHeight="1">
      <c r="A48" s="63"/>
      <c r="B48" s="458" t="s">
        <v>8</v>
      </c>
      <c r="C48" s="458"/>
      <c r="D48" s="458"/>
      <c r="E48" s="458"/>
      <c r="F48" s="60"/>
      <c r="G48" s="9"/>
      <c r="H48" s="5"/>
      <c r="I48" s="5"/>
      <c r="J48" s="64"/>
      <c r="K48" s="64"/>
      <c r="L48" s="64"/>
    </row>
    <row r="49" spans="1:12" s="43" customFormat="1" ht="20.100000000000001" customHeight="1">
      <c r="A49" s="63"/>
      <c r="B49" s="77">
        <v>9.1</v>
      </c>
      <c r="C49" s="454" t="s">
        <v>179</v>
      </c>
      <c r="D49" s="454"/>
      <c r="E49" s="454"/>
      <c r="F49" s="60"/>
      <c r="G49" s="9">
        <v>2876.35</v>
      </c>
      <c r="H49" s="9">
        <v>3582.3900000000003</v>
      </c>
      <c r="I49" s="9">
        <v>3749.7169999999996</v>
      </c>
      <c r="J49" s="9">
        <v>3826.02</v>
      </c>
      <c r="K49" s="9">
        <v>3450.2749999999996</v>
      </c>
      <c r="L49" s="9">
        <v>3729.1859999999997</v>
      </c>
    </row>
    <row r="50" spans="1:12" ht="20.100000000000001" customHeight="1">
      <c r="A50" s="63"/>
      <c r="B50" s="78" t="s">
        <v>91</v>
      </c>
      <c r="C50" s="454" t="s">
        <v>180</v>
      </c>
      <c r="D50" s="454"/>
      <c r="E50" s="454"/>
      <c r="F50" s="7"/>
      <c r="G50" s="9">
        <v>8734.2209999999995</v>
      </c>
      <c r="H50" s="9">
        <v>8789.99</v>
      </c>
      <c r="I50" s="9">
        <v>9197.2579999999998</v>
      </c>
      <c r="J50" s="9">
        <v>10912.343000000001</v>
      </c>
      <c r="K50" s="9">
        <v>13199.253999999999</v>
      </c>
      <c r="L50" s="9">
        <v>14836.184000000001</v>
      </c>
    </row>
    <row r="51" spans="1:12" ht="20.100000000000001" customHeight="1">
      <c r="A51" s="63"/>
      <c r="B51" s="77" t="s">
        <v>99</v>
      </c>
      <c r="C51" s="453" t="s">
        <v>181</v>
      </c>
      <c r="D51" s="453"/>
      <c r="E51" s="453"/>
      <c r="F51" s="7"/>
      <c r="G51" s="9">
        <v>799.72299999999996</v>
      </c>
      <c r="H51" s="5">
        <v>978.18</v>
      </c>
      <c r="I51" s="5">
        <v>1012.9110000000001</v>
      </c>
      <c r="J51" s="5">
        <v>1307.1990000000001</v>
      </c>
      <c r="K51" s="5">
        <v>1730.194</v>
      </c>
      <c r="L51" s="5">
        <v>2772.4989999999998</v>
      </c>
    </row>
    <row r="52" spans="1:12" ht="9" customHeight="1">
      <c r="A52" s="63"/>
      <c r="B52" s="63"/>
      <c r="C52" s="60"/>
      <c r="D52" s="7"/>
      <c r="E52" s="7"/>
      <c r="F52" s="7"/>
      <c r="G52" s="5"/>
      <c r="H52" s="5"/>
      <c r="I52" s="5"/>
      <c r="J52" s="64"/>
      <c r="K52" s="64"/>
      <c r="L52" s="64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13">
        <f t="shared" ref="G53:H53" si="19">G54+G56+G62</f>
        <v>29310.034</v>
      </c>
      <c r="H53" s="13">
        <f t="shared" si="19"/>
        <v>27267.782999999999</v>
      </c>
      <c r="I53" s="13">
        <f>I54+I56+I62</f>
        <v>27041.563999999998</v>
      </c>
      <c r="J53" s="13">
        <f t="shared" ref="J53:L53" si="20">J54+J56+J62</f>
        <v>31618.423999999999</v>
      </c>
      <c r="K53" s="13">
        <f t="shared" si="20"/>
        <v>36817.513999999996</v>
      </c>
      <c r="L53" s="13">
        <f t="shared" si="20"/>
        <v>42648.659</v>
      </c>
    </row>
    <row r="54" spans="1:12" s="79" customFormat="1" ht="20.100000000000001" customHeight="1">
      <c r="A54" s="63"/>
      <c r="B54" s="77">
        <v>10.1</v>
      </c>
      <c r="C54" s="467" t="s">
        <v>139</v>
      </c>
      <c r="D54" s="467"/>
      <c r="E54" s="467"/>
      <c r="F54" s="7"/>
      <c r="G54" s="9">
        <v>2030.2470000000001</v>
      </c>
      <c r="H54" s="5">
        <v>2522.8119999999999</v>
      </c>
      <c r="I54" s="5">
        <v>2772.5619999999999</v>
      </c>
      <c r="J54" s="5">
        <v>3802.0240000000003</v>
      </c>
      <c r="K54" s="5">
        <v>4059.1549999999997</v>
      </c>
      <c r="L54" s="5">
        <v>4585.6039999999994</v>
      </c>
    </row>
    <row r="55" spans="1:12" s="80" customFormat="1" ht="20.100000000000001" customHeight="1">
      <c r="A55" s="63"/>
      <c r="B55" s="77"/>
      <c r="C55" s="457" t="s">
        <v>1</v>
      </c>
      <c r="D55" s="457"/>
      <c r="E55" s="457"/>
      <c r="F55" s="7"/>
      <c r="G55" s="9"/>
      <c r="H55" s="9"/>
      <c r="I55" s="9"/>
      <c r="J55" s="69"/>
      <c r="K55" s="69"/>
      <c r="L55" s="69"/>
    </row>
    <row r="56" spans="1:12" ht="19.5" customHeight="1">
      <c r="A56" s="63"/>
      <c r="B56" s="81">
        <v>10.199999999999999</v>
      </c>
      <c r="C56" s="463" t="s">
        <v>21</v>
      </c>
      <c r="D56" s="463"/>
      <c r="E56" s="463"/>
      <c r="F56" s="7"/>
      <c r="G56" s="9">
        <f t="shared" ref="G56:H56" si="21">G58+G59+G60</f>
        <v>12725.377</v>
      </c>
      <c r="H56" s="9">
        <f t="shared" si="21"/>
        <v>12798.269999999999</v>
      </c>
      <c r="I56" s="9">
        <f>I58+I59+I60</f>
        <v>12050.907999999999</v>
      </c>
      <c r="J56" s="9">
        <f t="shared" ref="J56" si="22">J58+J59+J60</f>
        <v>15182.322</v>
      </c>
      <c r="K56" s="9">
        <v>18612.951999999997</v>
      </c>
      <c r="L56" s="9">
        <v>20671.756000000001</v>
      </c>
    </row>
    <row r="57" spans="1:12" s="80" customFormat="1" ht="20.100000000000001" customHeight="1">
      <c r="A57" s="63"/>
      <c r="B57" s="77"/>
      <c r="C57" s="457" t="s">
        <v>2</v>
      </c>
      <c r="D57" s="457"/>
      <c r="E57" s="457"/>
      <c r="F57" s="7"/>
      <c r="G57" s="9"/>
      <c r="H57" s="5"/>
      <c r="I57" s="5"/>
      <c r="J57" s="64"/>
      <c r="K57" s="64"/>
      <c r="L57" s="64"/>
    </row>
    <row r="58" spans="1:12" ht="20.100000000000001" customHeight="1">
      <c r="A58" s="63"/>
      <c r="B58" s="77"/>
      <c r="C58" s="7" t="s">
        <v>49</v>
      </c>
      <c r="D58" s="453" t="s">
        <v>183</v>
      </c>
      <c r="E58" s="453"/>
      <c r="F58" s="453"/>
      <c r="G58" s="9">
        <v>470.565</v>
      </c>
      <c r="H58" s="9">
        <v>432.85700000000003</v>
      </c>
      <c r="I58" s="9">
        <v>499.53</v>
      </c>
      <c r="J58" s="9">
        <v>529.67499999999995</v>
      </c>
      <c r="K58" s="9">
        <v>576.45000000000005</v>
      </c>
      <c r="L58" s="9">
        <v>665.30600000000004</v>
      </c>
    </row>
    <row r="59" spans="1:12" ht="20.100000000000001" customHeight="1">
      <c r="A59" s="63"/>
      <c r="B59" s="77"/>
      <c r="C59" s="7" t="s">
        <v>50</v>
      </c>
      <c r="D59" s="453" t="s">
        <v>184</v>
      </c>
      <c r="E59" s="453"/>
      <c r="F59" s="453"/>
      <c r="G59" s="9">
        <v>983.12099999999998</v>
      </c>
      <c r="H59" s="9">
        <v>981.22199999999998</v>
      </c>
      <c r="I59" s="9">
        <v>1273.2199999999998</v>
      </c>
      <c r="J59" s="9">
        <v>2235.4230000000002</v>
      </c>
      <c r="K59" s="9">
        <v>3303.2859999999996</v>
      </c>
      <c r="L59" s="9">
        <v>3463.2950000000001</v>
      </c>
    </row>
    <row r="60" spans="1:12" ht="20.100000000000001" customHeight="1">
      <c r="A60" s="63"/>
      <c r="B60" s="77"/>
      <c r="C60" s="7" t="s">
        <v>51</v>
      </c>
      <c r="D60" s="453" t="s">
        <v>193</v>
      </c>
      <c r="E60" s="453"/>
      <c r="F60" s="453"/>
      <c r="G60" s="9">
        <v>11271.691000000001</v>
      </c>
      <c r="H60" s="5">
        <v>11384.190999999999</v>
      </c>
      <c r="I60" s="5">
        <v>10278.157999999999</v>
      </c>
      <c r="J60" s="5">
        <v>12417.224</v>
      </c>
      <c r="K60" s="5">
        <v>14733.216</v>
      </c>
      <c r="L60" s="5">
        <v>16543.154999999999</v>
      </c>
    </row>
    <row r="61" spans="1:12" ht="20.100000000000001" customHeight="1">
      <c r="A61" s="63"/>
      <c r="B61" s="77"/>
      <c r="C61" s="7"/>
      <c r="D61" s="457" t="s">
        <v>138</v>
      </c>
      <c r="E61" s="457"/>
      <c r="F61" s="457"/>
      <c r="G61" s="9"/>
      <c r="H61" s="9"/>
      <c r="I61" s="9"/>
      <c r="J61" s="69"/>
      <c r="K61" s="69"/>
      <c r="L61" s="69"/>
    </row>
    <row r="62" spans="1:12" s="80" customFormat="1" ht="19.5" customHeight="1">
      <c r="A62" s="63"/>
      <c r="B62" s="77">
        <v>10.3</v>
      </c>
      <c r="C62" s="456" t="s">
        <v>137</v>
      </c>
      <c r="D62" s="456"/>
      <c r="E62" s="456"/>
      <c r="F62" s="7"/>
      <c r="G62" s="9">
        <f t="shared" ref="G62:H62" si="23">G65+G67+G68</f>
        <v>14554.41</v>
      </c>
      <c r="H62" s="9">
        <f t="shared" si="23"/>
        <v>11946.701000000001</v>
      </c>
      <c r="I62" s="9">
        <f>I65+I67+I68</f>
        <v>12218.094000000001</v>
      </c>
      <c r="J62" s="9">
        <f t="shared" ref="J62" si="24">J65+J67+J68</f>
        <v>12634.078</v>
      </c>
      <c r="K62" s="9">
        <v>14145.406999999999</v>
      </c>
      <c r="L62" s="9">
        <v>17391.298999999999</v>
      </c>
    </row>
    <row r="63" spans="1:12" s="80" customFormat="1" ht="15" customHeight="1">
      <c r="A63" s="63"/>
      <c r="B63" s="77"/>
      <c r="C63" s="52" t="s">
        <v>136</v>
      </c>
      <c r="D63" s="82"/>
      <c r="E63" s="82"/>
      <c r="F63" s="7"/>
      <c r="G63" s="9"/>
      <c r="H63" s="9"/>
      <c r="I63" s="9"/>
      <c r="J63" s="9"/>
      <c r="K63" s="69"/>
      <c r="L63" s="69"/>
    </row>
    <row r="64" spans="1:12" s="80" customFormat="1" ht="20.100000000000001" customHeight="1">
      <c r="A64" s="63"/>
      <c r="B64" s="63"/>
      <c r="C64" s="457" t="s">
        <v>10</v>
      </c>
      <c r="D64" s="457"/>
      <c r="E64" s="457"/>
      <c r="F64" s="7"/>
      <c r="G64" s="9"/>
      <c r="H64" s="5"/>
      <c r="I64" s="5"/>
      <c r="J64" s="64"/>
      <c r="K64" s="64"/>
      <c r="L64" s="64"/>
    </row>
    <row r="65" spans="1:12" s="79" customFormat="1" ht="20.100000000000001" customHeight="1">
      <c r="A65" s="63"/>
      <c r="B65" s="63"/>
      <c r="C65" s="7" t="s">
        <v>52</v>
      </c>
      <c r="D65" s="460" t="s">
        <v>61</v>
      </c>
      <c r="E65" s="460"/>
      <c r="F65" s="7"/>
      <c r="G65" s="9">
        <v>6746.4560000000001</v>
      </c>
      <c r="H65" s="9">
        <v>5392.3649999999998</v>
      </c>
      <c r="I65" s="9">
        <v>5199.1290000000008</v>
      </c>
      <c r="J65" s="9">
        <v>6052.451</v>
      </c>
      <c r="K65" s="9">
        <v>6314.2749999999996</v>
      </c>
      <c r="L65" s="9">
        <v>7842.491</v>
      </c>
    </row>
    <row r="66" spans="1:12" s="80" customFormat="1" ht="19.5" customHeight="1">
      <c r="A66" s="63"/>
      <c r="B66" s="63"/>
      <c r="C66" s="7"/>
      <c r="D66" s="457" t="s">
        <v>60</v>
      </c>
      <c r="E66" s="457"/>
      <c r="F66" s="457"/>
      <c r="G66" s="9"/>
      <c r="H66" s="9"/>
      <c r="I66" s="9"/>
      <c r="J66" s="69"/>
      <c r="K66" s="69"/>
      <c r="L66" s="69"/>
    </row>
    <row r="67" spans="1:12" ht="20.399999999999999" customHeight="1">
      <c r="A67" s="63"/>
      <c r="B67" s="63"/>
      <c r="C67" s="7" t="s">
        <v>53</v>
      </c>
      <c r="D67" s="453" t="s">
        <v>185</v>
      </c>
      <c r="E67" s="453"/>
      <c r="F67" s="453"/>
      <c r="G67" s="9">
        <v>1049.2139999999999</v>
      </c>
      <c r="H67" s="5">
        <v>634.34399999999994</v>
      </c>
      <c r="I67" s="5">
        <v>467.95399999999995</v>
      </c>
      <c r="J67" s="5">
        <v>552.08400000000006</v>
      </c>
      <c r="K67" s="5">
        <v>726.423</v>
      </c>
      <c r="L67" s="5">
        <v>1059.1999999999998</v>
      </c>
    </row>
    <row r="68" spans="1:12" ht="19.5" customHeight="1">
      <c r="A68" s="63"/>
      <c r="B68" s="63"/>
      <c r="C68" s="7" t="s">
        <v>54</v>
      </c>
      <c r="D68" s="465" t="s">
        <v>194</v>
      </c>
      <c r="E68" s="466"/>
      <c r="F68" s="7"/>
      <c r="G68" s="9">
        <v>6758.74</v>
      </c>
      <c r="H68" s="9">
        <v>5919.9920000000002</v>
      </c>
      <c r="I68" s="9">
        <v>6551.0110000000004</v>
      </c>
      <c r="J68" s="9">
        <v>6029.5429999999997</v>
      </c>
      <c r="K68" s="9">
        <v>7104.7089999999998</v>
      </c>
      <c r="L68" s="9">
        <v>8489.6080000000002</v>
      </c>
    </row>
    <row r="69" spans="1:12" ht="15" customHeight="1">
      <c r="A69" s="63"/>
      <c r="B69" s="63"/>
      <c r="C69" s="7"/>
      <c r="D69" s="460" t="s">
        <v>136</v>
      </c>
      <c r="E69" s="460"/>
      <c r="F69" s="7"/>
      <c r="G69" s="9"/>
      <c r="H69" s="9"/>
      <c r="I69" s="9"/>
      <c r="J69" s="69"/>
      <c r="K69" s="69"/>
      <c r="L69" s="69"/>
    </row>
    <row r="70" spans="1:12" s="80" customFormat="1" ht="19.5" customHeight="1">
      <c r="A70" s="63"/>
      <c r="B70" s="63"/>
      <c r="C70" s="7"/>
      <c r="D70" s="457" t="s">
        <v>90</v>
      </c>
      <c r="E70" s="457"/>
      <c r="F70" s="457"/>
      <c r="G70" s="5"/>
      <c r="H70" s="5"/>
      <c r="I70" s="5"/>
      <c r="J70" s="64"/>
      <c r="K70" s="64"/>
      <c r="L70" s="64"/>
    </row>
    <row r="71" spans="1:12" ht="9" customHeight="1">
      <c r="A71" s="63"/>
      <c r="B71" s="63"/>
      <c r="C71" s="7"/>
      <c r="D71" s="66"/>
      <c r="E71" s="66"/>
      <c r="F71" s="66"/>
      <c r="G71" s="5"/>
      <c r="H71" s="5"/>
      <c r="I71" s="5"/>
      <c r="J71" s="64"/>
      <c r="K71" s="64"/>
      <c r="L71" s="64"/>
    </row>
    <row r="72" spans="1:12" s="137" customFormat="1" ht="20.100000000000001" customHeight="1">
      <c r="A72" s="11" t="s">
        <v>83</v>
      </c>
      <c r="B72" s="455" t="s">
        <v>22</v>
      </c>
      <c r="C72" s="455"/>
      <c r="D72" s="455"/>
      <c r="E72" s="455"/>
      <c r="F72" s="14"/>
      <c r="G72" s="13">
        <f t="shared" ref="G72:H72" si="25">G74+G76</f>
        <v>2364.0679999999998</v>
      </c>
      <c r="H72" s="13">
        <f t="shared" si="25"/>
        <v>2516.7809999999999</v>
      </c>
      <c r="I72" s="13">
        <f>I74+I76</f>
        <v>2924.9189999999999</v>
      </c>
      <c r="J72" s="13">
        <f t="shared" ref="J72:L72" si="26">J74+J76</f>
        <v>3406.8310000000001</v>
      </c>
      <c r="K72" s="13">
        <f t="shared" si="26"/>
        <v>3757.0709999999999</v>
      </c>
      <c r="L72" s="13">
        <f t="shared" si="26"/>
        <v>4895.3720000000003</v>
      </c>
    </row>
    <row r="73" spans="1:12" s="65" customFormat="1" ht="20.100000000000001" customHeight="1">
      <c r="A73" s="63"/>
      <c r="B73" s="452" t="s">
        <v>11</v>
      </c>
      <c r="C73" s="452"/>
      <c r="D73" s="452"/>
      <c r="E73" s="452"/>
      <c r="F73" s="60"/>
      <c r="G73" s="5"/>
      <c r="H73" s="5"/>
      <c r="I73" s="5"/>
      <c r="J73" s="5"/>
      <c r="K73" s="64"/>
      <c r="L73" s="64"/>
    </row>
    <row r="74" spans="1:12" s="43" customFormat="1" ht="17.100000000000001" customHeight="1">
      <c r="A74" s="63"/>
      <c r="B74" s="77" t="s">
        <v>143</v>
      </c>
      <c r="C74" s="453" t="s">
        <v>145</v>
      </c>
      <c r="D74" s="453"/>
      <c r="E74" s="453"/>
      <c r="F74" s="60"/>
      <c r="G74" s="9">
        <v>439.46899999999999</v>
      </c>
      <c r="H74" s="9">
        <v>209.22399999999999</v>
      </c>
      <c r="I74" s="9">
        <v>277.85000000000002</v>
      </c>
      <c r="J74" s="9">
        <v>395.40499999999997</v>
      </c>
      <c r="K74" s="9">
        <v>672.86400000000003</v>
      </c>
      <c r="L74" s="9">
        <v>743.74300000000005</v>
      </c>
    </row>
    <row r="75" spans="1:12" s="43" customFormat="1" ht="19.5" customHeight="1">
      <c r="A75" s="63"/>
      <c r="B75" s="77"/>
      <c r="C75" s="469" t="s">
        <v>146</v>
      </c>
      <c r="D75" s="469"/>
      <c r="E75" s="469"/>
      <c r="F75" s="60"/>
      <c r="G75" s="68"/>
      <c r="H75" s="9"/>
      <c r="I75" s="9"/>
      <c r="J75" s="9"/>
      <c r="K75" s="9"/>
      <c r="L75" s="9"/>
    </row>
    <row r="76" spans="1:12" ht="17.399999999999999" customHeight="1">
      <c r="A76" s="63"/>
      <c r="B76" s="78" t="s">
        <v>144</v>
      </c>
      <c r="C76" s="453" t="s">
        <v>148</v>
      </c>
      <c r="D76" s="453"/>
      <c r="E76" s="453"/>
      <c r="F76" s="7"/>
      <c r="G76" s="9">
        <v>1924.5989999999999</v>
      </c>
      <c r="H76" s="9">
        <v>2307.5569999999998</v>
      </c>
      <c r="I76" s="9">
        <v>2647.069</v>
      </c>
      <c r="J76" s="9">
        <v>3011.4259999999999</v>
      </c>
      <c r="K76" s="9">
        <v>3084.2069999999999</v>
      </c>
      <c r="L76" s="9">
        <v>4151.6289999999999</v>
      </c>
    </row>
    <row r="77" spans="1:12" ht="17.100000000000001" customHeight="1">
      <c r="A77" s="63"/>
      <c r="B77" s="78"/>
      <c r="C77" s="453" t="s">
        <v>149</v>
      </c>
      <c r="D77" s="453"/>
      <c r="E77" s="453"/>
      <c r="F77" s="7"/>
      <c r="G77" s="9"/>
      <c r="H77" s="9"/>
      <c r="I77" s="9"/>
      <c r="J77" s="69"/>
      <c r="K77" s="9"/>
      <c r="L77" s="9"/>
    </row>
    <row r="78" spans="1:12" ht="20.100000000000001" customHeight="1">
      <c r="A78" s="63"/>
      <c r="B78" s="78"/>
      <c r="C78" s="469" t="s">
        <v>147</v>
      </c>
      <c r="D78" s="469"/>
      <c r="E78" s="469"/>
      <c r="F78" s="7"/>
      <c r="G78" s="9"/>
      <c r="H78" s="9"/>
      <c r="I78" s="9"/>
      <c r="J78" s="69"/>
      <c r="K78" s="69"/>
      <c r="L78" s="69"/>
    </row>
    <row r="79" spans="1:12" s="43" customFormat="1" ht="9" customHeight="1">
      <c r="A79" s="63"/>
      <c r="B79" s="76"/>
      <c r="C79" s="83"/>
      <c r="D79" s="83"/>
      <c r="E79" s="83"/>
      <c r="F79" s="60"/>
      <c r="G79" s="5"/>
      <c r="H79" s="5"/>
      <c r="I79" s="5"/>
      <c r="J79" s="64"/>
      <c r="K79" s="64"/>
      <c r="L79" s="64"/>
    </row>
    <row r="80" spans="1:12" s="79" customFormat="1" ht="20.100000000000001" customHeight="1">
      <c r="A80" s="11" t="s">
        <v>84</v>
      </c>
      <c r="B80" s="451" t="s">
        <v>23</v>
      </c>
      <c r="C80" s="451"/>
      <c r="D80" s="451"/>
      <c r="E80" s="451"/>
      <c r="F80" s="16"/>
      <c r="G80" s="13">
        <v>355.82</v>
      </c>
      <c r="H80" s="13">
        <v>330.959</v>
      </c>
      <c r="I80" s="13">
        <v>318.274</v>
      </c>
      <c r="J80" s="13">
        <v>355.56700000000001</v>
      </c>
      <c r="K80" s="13">
        <v>352.12400000000002</v>
      </c>
      <c r="L80" s="13">
        <v>347.572</v>
      </c>
    </row>
    <row r="81" spans="1:12" s="80" customFormat="1" ht="20.100000000000001" customHeight="1">
      <c r="A81" s="63"/>
      <c r="B81" s="452" t="s">
        <v>12</v>
      </c>
      <c r="C81" s="452"/>
      <c r="D81" s="452"/>
      <c r="E81" s="452"/>
      <c r="F81" s="7"/>
      <c r="G81" s="39"/>
      <c r="H81" s="39"/>
      <c r="I81" s="84"/>
      <c r="J81" s="76"/>
      <c r="K81" s="76"/>
      <c r="L81" s="76"/>
    </row>
    <row r="82" spans="1:12" ht="16.5" customHeight="1">
      <c r="A82" s="63"/>
      <c r="B82" s="76"/>
      <c r="C82" s="7"/>
      <c r="D82" s="7"/>
      <c r="E82" s="7"/>
      <c r="F82" s="7"/>
      <c r="G82" s="86"/>
      <c r="H82" s="86"/>
      <c r="I82" s="84"/>
      <c r="J82" s="76"/>
      <c r="K82" s="76"/>
      <c r="L82" s="76"/>
    </row>
    <row r="83" spans="1:12" ht="16.5" customHeight="1">
      <c r="A83" s="63"/>
      <c r="B83" s="76"/>
      <c r="C83" s="7"/>
      <c r="D83" s="7"/>
      <c r="E83" s="7"/>
      <c r="F83" s="7"/>
      <c r="G83" s="86"/>
      <c r="H83" s="86"/>
      <c r="I83" s="86"/>
      <c r="J83" s="76"/>
      <c r="K83" s="76"/>
      <c r="L83" s="76"/>
    </row>
    <row r="84" spans="1:12" ht="16.5" customHeight="1">
      <c r="A84" s="63"/>
      <c r="B84" s="76"/>
      <c r="C84" s="7"/>
      <c r="D84" s="7"/>
      <c r="E84" s="7"/>
      <c r="F84" s="7"/>
      <c r="G84" s="86"/>
      <c r="H84" s="86"/>
      <c r="I84" s="86"/>
      <c r="J84" s="76"/>
      <c r="K84" s="76"/>
      <c r="L84" s="76"/>
    </row>
    <row r="85" spans="1:12" ht="16.5" customHeight="1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87"/>
    </row>
    <row r="86" spans="1:12" s="99" customFormat="1" ht="26.25" customHeight="1">
      <c r="A86" s="277"/>
      <c r="B86" s="277"/>
      <c r="C86" s="277"/>
      <c r="D86" s="277"/>
      <c r="E86" s="277"/>
      <c r="F86" s="277"/>
      <c r="G86" s="277"/>
      <c r="H86" s="277"/>
      <c r="I86" s="277"/>
      <c r="J86" s="277"/>
      <c r="K86" s="277"/>
      <c r="L86" s="277"/>
    </row>
  </sheetData>
  <dataConsolidate/>
  <mergeCells count="65">
    <mergeCell ref="A7:F7"/>
    <mergeCell ref="B80:E80"/>
    <mergeCell ref="C22:E22"/>
    <mergeCell ref="D21:F21"/>
    <mergeCell ref="D20:F20"/>
    <mergeCell ref="B42:E42"/>
    <mergeCell ref="C55:E55"/>
    <mergeCell ref="C75:E75"/>
    <mergeCell ref="C76:E76"/>
    <mergeCell ref="C77:E77"/>
    <mergeCell ref="C78:E78"/>
    <mergeCell ref="D65:E65"/>
    <mergeCell ref="B73:E73"/>
    <mergeCell ref="C74:E74"/>
    <mergeCell ref="D58:F58"/>
    <mergeCell ref="D59:F59"/>
    <mergeCell ref="D67:F67"/>
    <mergeCell ref="A2:C3"/>
    <mergeCell ref="J3:K4"/>
    <mergeCell ref="A85:K85"/>
    <mergeCell ref="B48:E48"/>
    <mergeCell ref="C56:E56"/>
    <mergeCell ref="A5:F5"/>
    <mergeCell ref="B47:E47"/>
    <mergeCell ref="D24:E24"/>
    <mergeCell ref="B81:E81"/>
    <mergeCell ref="D61:F61"/>
    <mergeCell ref="D66:F66"/>
    <mergeCell ref="D70:F70"/>
    <mergeCell ref="D69:E69"/>
    <mergeCell ref="D68:E68"/>
    <mergeCell ref="C54:E54"/>
    <mergeCell ref="C43:E43"/>
    <mergeCell ref="C44:E44"/>
    <mergeCell ref="C49:E49"/>
    <mergeCell ref="C50:E50"/>
    <mergeCell ref="C51:E51"/>
    <mergeCell ref="D60:F60"/>
    <mergeCell ref="B72:E72"/>
    <mergeCell ref="C62:E62"/>
    <mergeCell ref="C64:E64"/>
    <mergeCell ref="B10:E10"/>
    <mergeCell ref="B12:E12"/>
    <mergeCell ref="B13:E13"/>
    <mergeCell ref="C57:E57"/>
    <mergeCell ref="C45:E45"/>
    <mergeCell ref="D23:F23"/>
    <mergeCell ref="D25:F25"/>
    <mergeCell ref="B27:E27"/>
    <mergeCell ref="C28:E28"/>
    <mergeCell ref="C29:E29"/>
    <mergeCell ref="D30:F30"/>
    <mergeCell ref="D31:F31"/>
    <mergeCell ref="B9:E9"/>
    <mergeCell ref="B15:E15"/>
    <mergeCell ref="C16:E16"/>
    <mergeCell ref="D17:E17"/>
    <mergeCell ref="D18:E18"/>
    <mergeCell ref="B36:E36"/>
    <mergeCell ref="B37:E37"/>
    <mergeCell ref="B39:E39"/>
    <mergeCell ref="B41:E41"/>
    <mergeCell ref="C19:E19"/>
    <mergeCell ref="B34:E34"/>
    <mergeCell ref="D32:F32"/>
  </mergeCells>
  <conditionalFormatting sqref="A34:A35">
    <cfRule type="duplicateValues" dxfId="74" priority="16"/>
  </conditionalFormatting>
  <conditionalFormatting sqref="B35">
    <cfRule type="duplicateValues" dxfId="73" priority="15"/>
  </conditionalFormatting>
  <printOptions horizontalCentered="1"/>
  <pageMargins left="0.39370078740157483" right="0.39370078740157483" top="0.47244094488188981" bottom="0.19685039370078741" header="0.31496062992125984" footer="0.11811023622047245"/>
  <pageSetup paperSize="9" scale="51" fitToHeight="0" orientation="portrait" r:id="rId1"/>
  <ignoredErrors>
    <ignoredError sqref="A9:F78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42CD-EE3E-4CB6-BD0E-1A61EEB71B9C}">
  <dimension ref="A1:L102"/>
  <sheetViews>
    <sheetView showGridLines="0" view="pageBreakPreview" zoomScale="70" zoomScaleNormal="85" zoomScaleSheetLayoutView="70" workbookViewId="0">
      <pane xSplit="5" ySplit="9" topLeftCell="F10" activePane="bottomRight" state="frozen"/>
      <selection activeCell="R26" sqref="R26"/>
      <selection pane="topRight" activeCell="R26" sqref="R26"/>
      <selection pane="bottomLeft" activeCell="R26" sqref="R26"/>
      <selection pane="bottomRight" activeCell="R26" sqref="R26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9" width="15.6640625" style="136" customWidth="1"/>
    <col min="10" max="10" width="16.88671875" style="136" bestFit="1" customWidth="1"/>
    <col min="11" max="11" width="18.6640625" style="136" bestFit="1" customWidth="1"/>
    <col min="12" max="12" width="15.6640625" style="136" customWidth="1"/>
    <col min="13" max="16384" width="9.109375" style="7"/>
  </cols>
  <sheetData>
    <row r="1" spans="1:12" ht="12.75" customHeight="1"/>
    <row r="2" spans="1:12" ht="15" customHeight="1">
      <c r="A2" s="488" t="s">
        <v>290</v>
      </c>
      <c r="B2" s="488"/>
      <c r="C2" s="488"/>
      <c r="D2" s="41" t="s">
        <v>110</v>
      </c>
      <c r="G2" s="137"/>
      <c r="H2" s="137"/>
      <c r="I2" s="137"/>
      <c r="J2" s="137"/>
      <c r="K2" s="137"/>
      <c r="L2" s="137"/>
    </row>
    <row r="3" spans="1:12" ht="15" customHeight="1">
      <c r="A3" s="488"/>
      <c r="B3" s="488"/>
      <c r="C3" s="488"/>
      <c r="D3" s="48" t="s">
        <v>201</v>
      </c>
      <c r="G3" s="54"/>
      <c r="H3" s="54"/>
      <c r="J3" s="461"/>
      <c r="K3" s="461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461"/>
      <c r="K4" s="461"/>
      <c r="L4" s="54"/>
    </row>
    <row r="5" spans="1:12" s="284" customFormat="1" ht="24.75" customHeight="1">
      <c r="A5" s="464"/>
      <c r="B5" s="464"/>
      <c r="C5" s="464"/>
      <c r="D5" s="464"/>
      <c r="E5" s="464"/>
      <c r="F5" s="464"/>
      <c r="G5" s="10">
        <v>2013</v>
      </c>
      <c r="H5" s="10">
        <v>2014</v>
      </c>
      <c r="I5" s="10">
        <v>2015</v>
      </c>
      <c r="J5" s="10">
        <v>2016</v>
      </c>
      <c r="K5" s="10">
        <v>2017</v>
      </c>
      <c r="L5" s="10">
        <v>2018</v>
      </c>
    </row>
    <row r="6" spans="1:12" ht="13.5" customHeight="1">
      <c r="A6" s="104"/>
      <c r="B6" s="105"/>
      <c r="C6" s="55"/>
      <c r="D6" s="55"/>
      <c r="E6" s="55"/>
      <c r="F6" s="56"/>
      <c r="G6" s="57"/>
      <c r="H6" s="57"/>
      <c r="I6" s="57"/>
      <c r="J6" s="57"/>
      <c r="K6" s="57"/>
      <c r="L6" s="57"/>
    </row>
    <row r="7" spans="1:12" s="60" customFormat="1" ht="24.75" customHeight="1" thickBot="1">
      <c r="A7" s="492" t="s">
        <v>291</v>
      </c>
      <c r="B7" s="492" t="s">
        <v>159</v>
      </c>
      <c r="C7" s="492"/>
      <c r="D7" s="492"/>
      <c r="E7" s="492"/>
      <c r="F7" s="235"/>
      <c r="G7" s="300">
        <v>132684.98699999999</v>
      </c>
      <c r="H7" s="300">
        <v>137618.26199999999</v>
      </c>
      <c r="I7" s="300">
        <v>136095.45699999999</v>
      </c>
      <c r="J7" s="300">
        <v>147595.663</v>
      </c>
      <c r="K7" s="300">
        <v>159383.93299999999</v>
      </c>
      <c r="L7" s="300">
        <v>162374.51299999998</v>
      </c>
    </row>
    <row r="8" spans="1:12" s="60" customFormat="1" ht="12.75" customHeight="1">
      <c r="A8" s="43"/>
      <c r="B8" s="43"/>
      <c r="C8" s="43"/>
      <c r="D8" s="43"/>
      <c r="E8" s="43"/>
      <c r="F8" s="43"/>
      <c r="G8" s="141"/>
      <c r="H8" s="141"/>
      <c r="I8" s="142"/>
      <c r="J8" s="448"/>
      <c r="K8" s="448"/>
      <c r="L8" s="140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0">
        <v>90980.203188814354</v>
      </c>
      <c r="H9" s="20">
        <v>95698.700282554462</v>
      </c>
      <c r="I9" s="20">
        <v>93825.39099999996</v>
      </c>
      <c r="J9" s="20">
        <v>104517.93</v>
      </c>
      <c r="K9" s="20">
        <v>111423.45200000002</v>
      </c>
      <c r="L9" s="20">
        <v>116098.41399999999</v>
      </c>
    </row>
    <row r="10" spans="1:12" ht="15" customHeight="1">
      <c r="B10" s="2"/>
      <c r="C10" s="2" t="s">
        <v>28</v>
      </c>
      <c r="D10" s="2"/>
      <c r="E10" s="2"/>
      <c r="G10" s="141">
        <v>42821.885999999999</v>
      </c>
      <c r="H10" s="141">
        <v>43455.987999999998</v>
      </c>
      <c r="I10" s="141">
        <v>41219.072</v>
      </c>
      <c r="J10" s="141">
        <v>46542.040999999997</v>
      </c>
      <c r="K10" s="141">
        <v>48726.464999999997</v>
      </c>
      <c r="L10" s="141">
        <v>44805.767999999996</v>
      </c>
    </row>
    <row r="11" spans="1:12" ht="15" customHeight="1">
      <c r="B11" s="2"/>
      <c r="C11" s="2" t="s">
        <v>30</v>
      </c>
      <c r="D11" s="2"/>
      <c r="E11" s="2"/>
      <c r="G11" s="141">
        <v>7847.26</v>
      </c>
      <c r="H11" s="141">
        <v>7467.5829999999996</v>
      </c>
      <c r="I11" s="141">
        <v>8007.45</v>
      </c>
      <c r="J11" s="141">
        <v>9848.4060000000009</v>
      </c>
      <c r="K11" s="141">
        <v>12814.661</v>
      </c>
      <c r="L11" s="141">
        <v>14122.428</v>
      </c>
    </row>
    <row r="12" spans="1:12" ht="15" customHeight="1">
      <c r="B12" s="2"/>
      <c r="C12" s="2" t="s">
        <v>26</v>
      </c>
      <c r="D12" s="2"/>
      <c r="E12" s="2"/>
      <c r="G12" s="141">
        <v>7633.7569999999996</v>
      </c>
      <c r="H12" s="141">
        <v>8941.7579999999998</v>
      </c>
      <c r="I12" s="141">
        <v>9240.5130000000008</v>
      </c>
      <c r="J12" s="141">
        <v>10715.163</v>
      </c>
      <c r="K12" s="141">
        <v>10906.723</v>
      </c>
      <c r="L12" s="141">
        <v>14652.471</v>
      </c>
    </row>
    <row r="13" spans="1:12" ht="15" customHeight="1">
      <c r="B13" s="2"/>
      <c r="C13" s="2" t="s">
        <v>34</v>
      </c>
      <c r="D13" s="2"/>
      <c r="E13" s="2"/>
      <c r="G13" s="141">
        <v>4091.951</v>
      </c>
      <c r="H13" s="141">
        <v>4089.779</v>
      </c>
      <c r="I13" s="141">
        <v>4470.46</v>
      </c>
      <c r="J13" s="141">
        <v>5184.3950000000004</v>
      </c>
      <c r="K13" s="141">
        <v>5884.9059999999999</v>
      </c>
      <c r="L13" s="141">
        <v>3860.9850000000001</v>
      </c>
    </row>
    <row r="14" spans="1:12" ht="15.75" customHeight="1">
      <c r="B14" s="2"/>
      <c r="C14" s="145" t="s">
        <v>29</v>
      </c>
      <c r="D14" s="145"/>
      <c r="E14" s="145"/>
      <c r="F14" s="143"/>
      <c r="G14" s="141">
        <v>3043.0659999999998</v>
      </c>
      <c r="H14" s="141">
        <v>3804.7570000000001</v>
      </c>
      <c r="I14" s="141">
        <v>3906.7939999999999</v>
      </c>
      <c r="J14" s="141">
        <v>5021.8100000000004</v>
      </c>
      <c r="K14" s="141">
        <v>5700.38</v>
      </c>
      <c r="L14" s="141">
        <v>5118.7330000000002</v>
      </c>
    </row>
    <row r="15" spans="1:12" ht="15" customHeight="1">
      <c r="B15" s="2"/>
      <c r="C15" s="2" t="s">
        <v>31</v>
      </c>
      <c r="D15" s="2"/>
      <c r="E15" s="2"/>
      <c r="G15" s="141">
        <v>6178.3879999999999</v>
      </c>
      <c r="H15" s="141">
        <v>6022.5069999999996</v>
      </c>
      <c r="I15" s="141">
        <v>6170.5169999999998</v>
      </c>
      <c r="J15" s="141">
        <v>5717.0619999999999</v>
      </c>
      <c r="K15" s="141">
        <v>4382.982</v>
      </c>
      <c r="L15" s="141">
        <v>7361.8450000000003</v>
      </c>
    </row>
    <row r="16" spans="1:12" ht="15" customHeight="1">
      <c r="B16" s="449"/>
      <c r="C16" s="145" t="s">
        <v>25</v>
      </c>
      <c r="D16" s="145"/>
      <c r="E16" s="145"/>
      <c r="F16" s="143"/>
      <c r="G16" s="141">
        <v>3589.2130000000002</v>
      </c>
      <c r="H16" s="141">
        <v>4173.0590000000002</v>
      </c>
      <c r="I16" s="141">
        <v>3663.44</v>
      </c>
      <c r="J16" s="141">
        <v>4193.5129999999999</v>
      </c>
      <c r="K16" s="141">
        <v>3954.53</v>
      </c>
      <c r="L16" s="141">
        <v>5293.3280000000004</v>
      </c>
    </row>
    <row r="17" spans="1:12" ht="15" customHeight="1">
      <c r="B17" s="2"/>
      <c r="C17" s="2" t="s">
        <v>32</v>
      </c>
      <c r="D17" s="2"/>
      <c r="E17" s="2"/>
      <c r="G17" s="141">
        <v>2116.1990000000001</v>
      </c>
      <c r="H17" s="141">
        <v>2867.9769999999999</v>
      </c>
      <c r="I17" s="141">
        <v>2848.8470000000002</v>
      </c>
      <c r="J17" s="141">
        <v>3543.6979999999999</v>
      </c>
      <c r="K17" s="141">
        <v>3561.7820000000002</v>
      </c>
      <c r="L17" s="141">
        <v>3942.9119999999998</v>
      </c>
    </row>
    <row r="18" spans="1:12" ht="15" customHeight="1">
      <c r="A18" s="143"/>
      <c r="B18" s="2"/>
      <c r="C18" s="2" t="s">
        <v>89</v>
      </c>
      <c r="D18" s="2"/>
      <c r="E18" s="2"/>
      <c r="G18" s="141">
        <v>2011.6790000000001</v>
      </c>
      <c r="H18" s="141">
        <v>1742.6130000000001</v>
      </c>
      <c r="I18" s="141">
        <v>2112.9740000000002</v>
      </c>
      <c r="J18" s="141">
        <v>2658.3240000000001</v>
      </c>
      <c r="K18" s="141">
        <v>3056.6060000000002</v>
      </c>
      <c r="L18" s="141">
        <v>3904.5430000000001</v>
      </c>
    </row>
    <row r="19" spans="1:12" ht="15" customHeight="1">
      <c r="B19" s="2"/>
      <c r="C19" s="2" t="s">
        <v>64</v>
      </c>
      <c r="D19" s="2"/>
      <c r="E19" s="2"/>
      <c r="G19" s="141">
        <v>1407.827</v>
      </c>
      <c r="H19" s="141">
        <v>1325.99</v>
      </c>
      <c r="I19" s="141">
        <v>1241.778</v>
      </c>
      <c r="J19" s="141">
        <v>1448.924</v>
      </c>
      <c r="K19" s="141">
        <v>2083.1010000000001</v>
      </c>
      <c r="L19" s="141">
        <v>1860.5889999999999</v>
      </c>
    </row>
    <row r="20" spans="1:12" ht="15" customHeight="1">
      <c r="B20" s="2"/>
      <c r="C20" s="2" t="s">
        <v>115</v>
      </c>
      <c r="D20" s="2"/>
      <c r="E20" s="2"/>
      <c r="G20" s="141">
        <v>1497.4280000000001</v>
      </c>
      <c r="H20" s="141">
        <v>1672.6759999999999</v>
      </c>
      <c r="I20" s="141">
        <v>1558.096</v>
      </c>
      <c r="J20" s="141">
        <v>1621.7629999999999</v>
      </c>
      <c r="K20" s="141">
        <v>1992.424</v>
      </c>
      <c r="L20" s="141">
        <v>1623.511</v>
      </c>
    </row>
    <row r="21" spans="1:12" ht="15" customHeight="1">
      <c r="B21" s="2"/>
      <c r="C21" s="2" t="s">
        <v>27</v>
      </c>
      <c r="D21" s="2"/>
      <c r="E21" s="2"/>
      <c r="G21" s="141">
        <v>1642.11</v>
      </c>
      <c r="H21" s="141">
        <v>2364.0410000000002</v>
      </c>
      <c r="I21" s="141">
        <v>2176.8240000000001</v>
      </c>
      <c r="J21" s="141">
        <v>2039.364</v>
      </c>
      <c r="K21" s="141">
        <v>1883.231</v>
      </c>
      <c r="L21" s="141">
        <v>2102.6460000000002</v>
      </c>
    </row>
    <row r="22" spans="1:12" ht="15" customHeight="1">
      <c r="B22" s="2"/>
      <c r="C22" s="145" t="s">
        <v>234</v>
      </c>
      <c r="D22" s="145"/>
      <c r="E22" s="145"/>
      <c r="F22" s="143"/>
      <c r="G22" s="141">
        <v>748.72400000000005</v>
      </c>
      <c r="H22" s="141">
        <v>1288.4590000000001</v>
      </c>
      <c r="I22" s="141">
        <v>1647.3510000000001</v>
      </c>
      <c r="J22" s="141">
        <v>1225.9880000000001</v>
      </c>
      <c r="K22" s="141">
        <v>1310.624</v>
      </c>
      <c r="L22" s="141">
        <v>481.97399999999999</v>
      </c>
    </row>
    <row r="23" spans="1:12" ht="15" customHeight="1">
      <c r="B23" s="2"/>
      <c r="C23" s="145" t="s">
        <v>33</v>
      </c>
      <c r="D23" s="145"/>
      <c r="E23" s="145"/>
      <c r="F23" s="143"/>
      <c r="G23" s="141">
        <v>529.46600000000001</v>
      </c>
      <c r="H23" s="141">
        <v>903.82500000000005</v>
      </c>
      <c r="I23" s="141">
        <v>664.65099999999995</v>
      </c>
      <c r="J23" s="141">
        <v>764.31</v>
      </c>
      <c r="K23" s="141">
        <v>823.71600000000001</v>
      </c>
      <c r="L23" s="141">
        <v>997.35799999999995</v>
      </c>
    </row>
    <row r="24" spans="1:12" ht="15" customHeight="1">
      <c r="A24" s="143"/>
      <c r="B24" s="2"/>
      <c r="C24" s="2" t="s">
        <v>105</v>
      </c>
      <c r="D24" s="2"/>
      <c r="E24" s="2"/>
      <c r="G24" s="141">
        <v>125.85</v>
      </c>
      <c r="H24" s="141">
        <v>77.016000000000005</v>
      </c>
      <c r="I24" s="141">
        <v>89.346999999999994</v>
      </c>
      <c r="J24" s="141">
        <v>108.654</v>
      </c>
      <c r="K24" s="141">
        <v>707.41800000000001</v>
      </c>
      <c r="L24" s="141">
        <v>1412.529</v>
      </c>
    </row>
    <row r="25" spans="1:12" ht="15" customHeight="1">
      <c r="B25" s="2"/>
      <c r="C25" s="2" t="s">
        <v>116</v>
      </c>
      <c r="D25" s="2"/>
      <c r="E25" s="2"/>
      <c r="G25" s="141">
        <v>1041.182</v>
      </c>
      <c r="H25" s="141">
        <v>1046.5999999999999</v>
      </c>
      <c r="I25" s="141">
        <v>797.7</v>
      </c>
      <c r="J25" s="141">
        <v>785.38499999999999</v>
      </c>
      <c r="K25" s="141">
        <v>512.28700000000003</v>
      </c>
      <c r="L25" s="141">
        <v>365.56</v>
      </c>
    </row>
    <row r="26" spans="1:12" ht="15" customHeight="1">
      <c r="A26" s="143"/>
      <c r="B26" s="2"/>
      <c r="C26" s="2" t="s">
        <v>67</v>
      </c>
      <c r="D26" s="2"/>
      <c r="E26" s="2"/>
      <c r="G26" s="141">
        <v>530.59100000000001</v>
      </c>
      <c r="H26" s="141">
        <v>436.791</v>
      </c>
      <c r="I26" s="141">
        <v>417.916</v>
      </c>
      <c r="J26" s="141">
        <v>388.71499999999997</v>
      </c>
      <c r="K26" s="141">
        <v>425.54399999999998</v>
      </c>
      <c r="L26" s="141">
        <v>561.14400000000001</v>
      </c>
    </row>
    <row r="27" spans="1:12" ht="15" customHeight="1">
      <c r="A27" s="143"/>
      <c r="B27" s="449"/>
      <c r="C27" s="2" t="s">
        <v>69</v>
      </c>
      <c r="D27" s="2"/>
      <c r="E27" s="2"/>
      <c r="G27" s="141">
        <v>252.374</v>
      </c>
      <c r="H27" s="141">
        <v>433.31200000000001</v>
      </c>
      <c r="I27" s="141">
        <v>278.13600000000002</v>
      </c>
      <c r="J27" s="141">
        <v>327.49599999999998</v>
      </c>
      <c r="K27" s="141">
        <v>360.55799999999999</v>
      </c>
      <c r="L27" s="141">
        <v>186.59700000000001</v>
      </c>
    </row>
    <row r="28" spans="1:12" ht="15" customHeight="1">
      <c r="B28" s="2"/>
      <c r="C28" s="2" t="s">
        <v>36</v>
      </c>
      <c r="D28" s="2"/>
      <c r="E28" s="2"/>
      <c r="G28" s="141">
        <v>491.36599999999999</v>
      </c>
      <c r="H28" s="141">
        <v>516.44899999999996</v>
      </c>
      <c r="I28" s="141">
        <v>415.92</v>
      </c>
      <c r="J28" s="141">
        <v>340.947</v>
      </c>
      <c r="K28" s="141">
        <v>357.32400000000001</v>
      </c>
      <c r="L28" s="141">
        <v>152.71199999999999</v>
      </c>
    </row>
    <row r="29" spans="1:12" ht="15" customHeight="1">
      <c r="B29" s="2"/>
      <c r="C29" s="145" t="s">
        <v>235</v>
      </c>
      <c r="D29" s="145"/>
      <c r="E29" s="145"/>
      <c r="F29" s="143"/>
      <c r="G29" s="141">
        <v>223.274</v>
      </c>
      <c r="H29" s="141">
        <v>353.86</v>
      </c>
      <c r="I29" s="141">
        <v>304.57900000000001</v>
      </c>
      <c r="J29" s="141">
        <v>323.64600000000002</v>
      </c>
      <c r="K29" s="141">
        <v>329.34699999999998</v>
      </c>
      <c r="L29" s="141">
        <v>131.03700000000001</v>
      </c>
    </row>
    <row r="30" spans="1:12" ht="15" customHeight="1">
      <c r="B30" s="2"/>
      <c r="C30" s="2" t="s">
        <v>103</v>
      </c>
      <c r="D30" s="2"/>
      <c r="E30" s="2"/>
      <c r="G30" s="141">
        <v>139.40726468109131</v>
      </c>
      <c r="H30" s="141">
        <v>203.51143309849286</v>
      </c>
      <c r="I30" s="141">
        <v>219.434</v>
      </c>
      <c r="J30" s="141">
        <v>221.98699999999999</v>
      </c>
      <c r="K30" s="141">
        <v>291.80099999999999</v>
      </c>
      <c r="L30" s="141">
        <v>625.61300000000006</v>
      </c>
    </row>
    <row r="31" spans="1:12" ht="15" customHeight="1">
      <c r="A31" s="143"/>
      <c r="B31" s="2"/>
      <c r="C31" s="2" t="s">
        <v>102</v>
      </c>
      <c r="D31" s="2"/>
      <c r="E31" s="2"/>
      <c r="G31" s="141">
        <v>535.33462564654735</v>
      </c>
      <c r="H31" s="141">
        <v>266.84375402999086</v>
      </c>
      <c r="I31" s="141">
        <v>299.11700000000002</v>
      </c>
      <c r="J31" s="141">
        <v>230.51499999999999</v>
      </c>
      <c r="K31" s="141">
        <v>172.292</v>
      </c>
      <c r="L31" s="141">
        <v>219.28100000000001</v>
      </c>
    </row>
    <row r="32" spans="1:12" ht="15" customHeight="1">
      <c r="B32" s="449"/>
      <c r="C32" s="2" t="s">
        <v>104</v>
      </c>
      <c r="D32" s="2"/>
      <c r="E32" s="2"/>
      <c r="G32" s="141">
        <v>216.26004616785244</v>
      </c>
      <c r="H32" s="141">
        <v>206.75745695070341</v>
      </c>
      <c r="I32" s="141">
        <v>163.74</v>
      </c>
      <c r="J32" s="141">
        <v>144.45599999999999</v>
      </c>
      <c r="K32" s="141">
        <v>167.53899999999999</v>
      </c>
      <c r="L32" s="141">
        <v>87.477999999999994</v>
      </c>
    </row>
    <row r="33" spans="1:12" ht="15" customHeight="1">
      <c r="B33" s="2"/>
      <c r="C33" s="2" t="s">
        <v>68</v>
      </c>
      <c r="D33" s="2"/>
      <c r="E33" s="2"/>
      <c r="G33" s="141">
        <v>435.52199999999999</v>
      </c>
      <c r="H33" s="141">
        <v>441.95800000000003</v>
      </c>
      <c r="I33" s="141">
        <v>383.32</v>
      </c>
      <c r="J33" s="141">
        <v>152.01499999999999</v>
      </c>
      <c r="K33" s="141">
        <v>166.542</v>
      </c>
      <c r="L33" s="141">
        <v>197.07900000000001</v>
      </c>
    </row>
    <row r="34" spans="1:12" ht="15" customHeight="1">
      <c r="B34" s="2"/>
      <c r="C34" s="2" t="s">
        <v>106</v>
      </c>
      <c r="D34" s="2"/>
      <c r="E34" s="2"/>
      <c r="G34" s="141">
        <v>130.68025231885588</v>
      </c>
      <c r="H34" s="141">
        <v>150.35963847528018</v>
      </c>
      <c r="I34" s="141">
        <v>116.313</v>
      </c>
      <c r="J34" s="141">
        <v>125.714</v>
      </c>
      <c r="K34" s="141">
        <v>165.47300000000001</v>
      </c>
      <c r="L34" s="141">
        <v>128.96700000000001</v>
      </c>
    </row>
    <row r="35" spans="1:12" ht="15" customHeight="1">
      <c r="B35" s="449"/>
      <c r="C35" s="2" t="s">
        <v>70</v>
      </c>
      <c r="D35" s="2"/>
      <c r="E35" s="2"/>
      <c r="G35" s="141">
        <v>288.61599999999999</v>
      </c>
      <c r="H35" s="141">
        <v>367.98099999999999</v>
      </c>
      <c r="I35" s="141">
        <v>360.29500000000002</v>
      </c>
      <c r="J35" s="141">
        <v>219.30199999999999</v>
      </c>
      <c r="K35" s="141">
        <v>150.71299999999999</v>
      </c>
      <c r="L35" s="141">
        <v>501.90300000000002</v>
      </c>
    </row>
    <row r="36" spans="1:12" ht="15" customHeight="1">
      <c r="B36" s="2"/>
      <c r="C36" s="2" t="s">
        <v>35</v>
      </c>
      <c r="D36" s="2"/>
      <c r="E36" s="2"/>
      <c r="G36" s="141">
        <v>291.88799999999998</v>
      </c>
      <c r="H36" s="141">
        <v>524.31500000000005</v>
      </c>
      <c r="I36" s="141">
        <v>337.16</v>
      </c>
      <c r="J36" s="141">
        <v>177.87799999999999</v>
      </c>
      <c r="K36" s="141">
        <v>103.89400000000001</v>
      </c>
      <c r="L36" s="141">
        <v>193.54499999999999</v>
      </c>
    </row>
    <row r="37" spans="1:12" ht="15" customHeight="1">
      <c r="A37" s="143"/>
      <c r="B37" s="155"/>
      <c r="C37" s="145" t="s">
        <v>117</v>
      </c>
      <c r="D37" s="145"/>
      <c r="E37" s="145"/>
      <c r="F37" s="143"/>
      <c r="G37" s="141">
        <v>1118.904</v>
      </c>
      <c r="H37" s="141">
        <v>551.93399999999997</v>
      </c>
      <c r="I37" s="141">
        <v>713.64700000000005</v>
      </c>
      <c r="J37" s="141">
        <v>446.459</v>
      </c>
      <c r="K37" s="141">
        <v>430.589</v>
      </c>
      <c r="L37" s="141">
        <v>1205.8779999999999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1"/>
      <c r="I38" s="150"/>
      <c r="J38" s="150"/>
      <c r="K38" s="150"/>
      <c r="L38" s="150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4">
        <v>60284.178</v>
      </c>
      <c r="H39" s="4">
        <v>64648.777000000002</v>
      </c>
      <c r="I39" s="4">
        <v>62488.858999999997</v>
      </c>
      <c r="J39" s="4">
        <v>70316.096000000005</v>
      </c>
      <c r="K39" s="4">
        <v>73111.520000000004</v>
      </c>
      <c r="L39" s="4">
        <v>72766.948000000004</v>
      </c>
    </row>
    <row r="40" spans="1:12" ht="14.1" customHeight="1">
      <c r="A40" s="143"/>
      <c r="B40" s="155"/>
      <c r="C40" s="145"/>
      <c r="D40" s="145"/>
      <c r="E40" s="145"/>
      <c r="F40" s="143"/>
      <c r="G40" s="158"/>
      <c r="H40" s="158"/>
      <c r="I40" s="158"/>
      <c r="J40" s="158"/>
      <c r="K40" s="158"/>
      <c r="L40" s="158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0">
        <v>16610.741000000002</v>
      </c>
      <c r="H41" s="20">
        <v>16697.744999999999</v>
      </c>
      <c r="I41" s="20">
        <v>18339.050000000003</v>
      </c>
      <c r="J41" s="20">
        <v>19660.208999999999</v>
      </c>
      <c r="K41" s="20">
        <v>22268.966</v>
      </c>
      <c r="L41" s="20">
        <v>21900.199000000001</v>
      </c>
    </row>
    <row r="42" spans="1:12" ht="15" customHeight="1">
      <c r="A42" s="143"/>
      <c r="B42" s="155"/>
      <c r="C42" s="2" t="s">
        <v>62</v>
      </c>
      <c r="D42" s="2"/>
      <c r="E42" s="2"/>
      <c r="G42" s="141">
        <v>14971.852000000001</v>
      </c>
      <c r="H42" s="141">
        <v>15490.893</v>
      </c>
      <c r="I42" s="141">
        <v>17396.169000000002</v>
      </c>
      <c r="J42" s="141">
        <v>18792.851999999999</v>
      </c>
      <c r="K42" s="141">
        <v>20864.792000000001</v>
      </c>
      <c r="L42" s="141">
        <v>20641.27</v>
      </c>
    </row>
    <row r="43" spans="1:12" ht="15" customHeight="1">
      <c r="A43" s="143"/>
      <c r="B43" s="318"/>
      <c r="C43" s="145" t="s">
        <v>118</v>
      </c>
      <c r="D43" s="145"/>
      <c r="E43" s="145"/>
      <c r="F43" s="143"/>
      <c r="G43" s="141">
        <v>535.45000000000005</v>
      </c>
      <c r="H43" s="141">
        <v>521.80100000000004</v>
      </c>
      <c r="I43" s="141">
        <v>408.35399999999998</v>
      </c>
      <c r="J43" s="141">
        <v>392.99900000000002</v>
      </c>
      <c r="K43" s="141">
        <v>478.35199999999998</v>
      </c>
      <c r="L43" s="141">
        <v>546.81700000000001</v>
      </c>
    </row>
    <row r="44" spans="1:12" ht="15" customHeight="1">
      <c r="B44" s="155"/>
      <c r="C44" s="145" t="s">
        <v>132</v>
      </c>
      <c r="D44" s="145"/>
      <c r="E44" s="145"/>
      <c r="F44" s="143"/>
      <c r="G44" s="141">
        <v>1103.4390000000001</v>
      </c>
      <c r="H44" s="141">
        <v>685.05100000000004</v>
      </c>
      <c r="I44" s="141">
        <v>534.52700000000004</v>
      </c>
      <c r="J44" s="141">
        <v>474.358</v>
      </c>
      <c r="K44" s="141">
        <v>925.822</v>
      </c>
      <c r="L44" s="141">
        <v>712.11199999999997</v>
      </c>
    </row>
    <row r="45" spans="1:12" ht="14.1" customHeight="1">
      <c r="A45" s="143"/>
      <c r="B45" s="155"/>
      <c r="C45" s="145"/>
      <c r="D45" s="145"/>
      <c r="E45" s="145"/>
      <c r="F45" s="143"/>
      <c r="G45" s="108"/>
      <c r="H45" s="108"/>
      <c r="I45" s="108"/>
      <c r="J45" s="108"/>
      <c r="K45" s="108"/>
      <c r="L45" s="108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0">
        <v>17769.491999999998</v>
      </c>
      <c r="H46" s="20">
        <v>17363.891</v>
      </c>
      <c r="I46" s="20">
        <v>17187.964000000004</v>
      </c>
      <c r="J46" s="20">
        <v>17631.583999999999</v>
      </c>
      <c r="K46" s="20">
        <v>18702.591000000004</v>
      </c>
      <c r="L46" s="20">
        <v>19064.495999999996</v>
      </c>
    </row>
    <row r="47" spans="1:12" ht="15" customHeight="1">
      <c r="A47" s="143"/>
      <c r="B47" s="2"/>
      <c r="C47" s="145" t="s">
        <v>63</v>
      </c>
      <c r="D47" s="145"/>
      <c r="E47" s="145"/>
      <c r="F47" s="143"/>
      <c r="G47" s="141">
        <v>6202.8689999999997</v>
      </c>
      <c r="H47" s="141">
        <v>6547.7489999999998</v>
      </c>
      <c r="I47" s="141">
        <v>6474.3069999999998</v>
      </c>
      <c r="J47" s="141">
        <v>6736.4889999999996</v>
      </c>
      <c r="K47" s="141">
        <v>7043.902</v>
      </c>
      <c r="L47" s="141">
        <v>6828.7780000000002</v>
      </c>
    </row>
    <row r="48" spans="1:12" ht="15" customHeight="1">
      <c r="A48" s="143"/>
      <c r="B48" s="2"/>
      <c r="C48" s="145" t="s">
        <v>39</v>
      </c>
      <c r="D48" s="145"/>
      <c r="E48" s="145"/>
      <c r="F48" s="143"/>
      <c r="G48" s="141">
        <v>2595.4479999999999</v>
      </c>
      <c r="H48" s="141">
        <v>2816.5949999999998</v>
      </c>
      <c r="I48" s="141">
        <v>2878.6610000000001</v>
      </c>
      <c r="J48" s="141">
        <v>3235.0990000000002</v>
      </c>
      <c r="K48" s="141">
        <v>3859.7890000000002</v>
      </c>
      <c r="L48" s="141">
        <v>4134.3549999999996</v>
      </c>
    </row>
    <row r="49" spans="1:12" ht="15" customHeight="1">
      <c r="B49" s="2"/>
      <c r="C49" s="145" t="s">
        <v>40</v>
      </c>
      <c r="D49" s="145"/>
      <c r="E49" s="145"/>
      <c r="F49" s="143"/>
      <c r="G49" s="141">
        <v>1929.836</v>
      </c>
      <c r="H49" s="141">
        <v>1909.6659999999999</v>
      </c>
      <c r="I49" s="141">
        <v>1943.2180000000001</v>
      </c>
      <c r="J49" s="141">
        <v>2000.8789999999999</v>
      </c>
      <c r="K49" s="141">
        <v>1601.0509999999999</v>
      </c>
      <c r="L49" s="141">
        <v>1498.9490000000001</v>
      </c>
    </row>
    <row r="50" spans="1:12" ht="15" customHeight="1">
      <c r="A50" s="143"/>
      <c r="B50" s="2"/>
      <c r="C50" s="2" t="s">
        <v>38</v>
      </c>
      <c r="D50" s="2"/>
      <c r="E50" s="2"/>
      <c r="G50" s="141">
        <v>2201.7959999999998</v>
      </c>
      <c r="H50" s="141">
        <v>1530.8009999999999</v>
      </c>
      <c r="I50" s="141">
        <v>1458.376</v>
      </c>
      <c r="J50" s="141">
        <v>1311.9079999999999</v>
      </c>
      <c r="K50" s="141">
        <v>1428.742</v>
      </c>
      <c r="L50" s="141">
        <v>1230.183</v>
      </c>
    </row>
    <row r="51" spans="1:12" ht="15" customHeight="1">
      <c r="A51" s="143"/>
      <c r="B51" s="2"/>
      <c r="C51" s="145" t="s">
        <v>65</v>
      </c>
      <c r="D51" s="145"/>
      <c r="E51" s="145"/>
      <c r="F51" s="143"/>
      <c r="G51" s="141">
        <v>516.00800000000004</v>
      </c>
      <c r="H51" s="141">
        <v>560.70600000000002</v>
      </c>
      <c r="I51" s="141">
        <v>500.91300000000001</v>
      </c>
      <c r="J51" s="141">
        <v>557.95000000000005</v>
      </c>
      <c r="K51" s="141">
        <v>665.572</v>
      </c>
      <c r="L51" s="141">
        <v>639.53399999999999</v>
      </c>
    </row>
    <row r="52" spans="1:12" ht="15" customHeight="1">
      <c r="A52" s="143"/>
      <c r="B52" s="2"/>
      <c r="C52" s="145" t="s">
        <v>41</v>
      </c>
      <c r="D52" s="145"/>
      <c r="E52" s="145"/>
      <c r="F52" s="143"/>
      <c r="G52" s="141">
        <v>497.012</v>
      </c>
      <c r="H52" s="141">
        <v>576.60199999999998</v>
      </c>
      <c r="I52" s="141">
        <v>480.10199999999998</v>
      </c>
      <c r="J52" s="141">
        <v>639.88199999999995</v>
      </c>
      <c r="K52" s="141">
        <v>614.93100000000004</v>
      </c>
      <c r="L52" s="141">
        <v>941.82</v>
      </c>
    </row>
    <row r="53" spans="1:12" ht="15" customHeight="1">
      <c r="B53" s="2"/>
      <c r="C53" s="2" t="s">
        <v>42</v>
      </c>
      <c r="D53" s="2"/>
      <c r="E53" s="2"/>
      <c r="G53" s="141">
        <v>441.286</v>
      </c>
      <c r="H53" s="141">
        <v>359.702</v>
      </c>
      <c r="I53" s="141">
        <v>448.423</v>
      </c>
      <c r="J53" s="141">
        <v>339.06400000000002</v>
      </c>
      <c r="K53" s="141">
        <v>600.68600000000004</v>
      </c>
      <c r="L53" s="141">
        <v>272.28300000000002</v>
      </c>
    </row>
    <row r="54" spans="1:12" ht="15" customHeight="1">
      <c r="B54" s="2"/>
      <c r="C54" s="145" t="s">
        <v>71</v>
      </c>
      <c r="D54" s="145"/>
      <c r="E54" s="145"/>
      <c r="F54" s="143"/>
      <c r="G54" s="141">
        <v>274.642</v>
      </c>
      <c r="H54" s="141">
        <v>271.52699999999999</v>
      </c>
      <c r="I54" s="141">
        <v>256.5</v>
      </c>
      <c r="J54" s="141">
        <v>597.13900000000001</v>
      </c>
      <c r="K54" s="141">
        <v>479.589</v>
      </c>
      <c r="L54" s="141">
        <v>254.90700000000001</v>
      </c>
    </row>
    <row r="55" spans="1:12" ht="15" customHeight="1">
      <c r="B55" s="2"/>
      <c r="C55" s="2" t="s">
        <v>100</v>
      </c>
      <c r="D55" s="2"/>
      <c r="E55" s="2"/>
      <c r="G55" s="141">
        <v>205.37799999999999</v>
      </c>
      <c r="H55" s="141">
        <v>244.125</v>
      </c>
      <c r="I55" s="141">
        <v>366.17</v>
      </c>
      <c r="J55" s="141">
        <v>313.95600000000002</v>
      </c>
      <c r="K55" s="141">
        <v>299.524</v>
      </c>
      <c r="L55" s="141">
        <v>348.23700000000002</v>
      </c>
    </row>
    <row r="56" spans="1:12" ht="15" customHeight="1">
      <c r="A56" s="143"/>
      <c r="B56" s="2"/>
      <c r="C56" s="145" t="s">
        <v>119</v>
      </c>
      <c r="D56" s="145"/>
      <c r="E56" s="145"/>
      <c r="F56" s="143"/>
      <c r="G56" s="141">
        <v>256.661</v>
      </c>
      <c r="H56" s="141">
        <v>318.60899999999998</v>
      </c>
      <c r="I56" s="141">
        <v>295.495</v>
      </c>
      <c r="J56" s="141">
        <v>248.983</v>
      </c>
      <c r="K56" s="141">
        <v>296.52600000000001</v>
      </c>
      <c r="L56" s="141">
        <v>192.48599999999999</v>
      </c>
    </row>
    <row r="57" spans="1:12" ht="15" customHeight="1">
      <c r="B57" s="2"/>
      <c r="C57" s="2" t="s">
        <v>43</v>
      </c>
      <c r="D57" s="2"/>
      <c r="E57" s="2"/>
      <c r="G57" s="141">
        <v>1312.636</v>
      </c>
      <c r="H57" s="141">
        <v>743.65800000000002</v>
      </c>
      <c r="I57" s="141">
        <v>680.375</v>
      </c>
      <c r="J57" s="141">
        <v>367.07299999999998</v>
      </c>
      <c r="K57" s="141">
        <v>296.27100000000002</v>
      </c>
      <c r="L57" s="141">
        <v>337.13200000000001</v>
      </c>
    </row>
    <row r="58" spans="1:12" ht="15" customHeight="1">
      <c r="A58" s="143"/>
      <c r="B58" s="2"/>
      <c r="C58" s="145" t="s">
        <v>66</v>
      </c>
      <c r="D58" s="145"/>
      <c r="E58" s="145"/>
      <c r="F58" s="143"/>
      <c r="G58" s="141">
        <v>139.58099999999999</v>
      </c>
      <c r="H58" s="141">
        <v>327.78399999999999</v>
      </c>
      <c r="I58" s="141">
        <v>266.29899999999998</v>
      </c>
      <c r="J58" s="141">
        <v>248.64400000000001</v>
      </c>
      <c r="K58" s="141">
        <v>266.09699999999998</v>
      </c>
      <c r="L58" s="141">
        <v>728.28899999999999</v>
      </c>
    </row>
    <row r="59" spans="1:12" ht="15" customHeight="1">
      <c r="A59" s="143"/>
      <c r="B59" s="2"/>
      <c r="C59" s="2" t="s">
        <v>101</v>
      </c>
      <c r="D59" s="2"/>
      <c r="E59" s="2"/>
      <c r="G59" s="141">
        <v>295.15800000000002</v>
      </c>
      <c r="H59" s="141">
        <v>221.11199999999999</v>
      </c>
      <c r="I59" s="141">
        <v>375.20499999999998</v>
      </c>
      <c r="J59" s="141">
        <v>259.798</v>
      </c>
      <c r="K59" s="141">
        <v>254.33</v>
      </c>
      <c r="L59" s="141">
        <v>379.459</v>
      </c>
    </row>
    <row r="60" spans="1:12" ht="15" customHeight="1">
      <c r="A60" s="143"/>
      <c r="B60" s="155"/>
      <c r="C60" s="145" t="s">
        <v>120</v>
      </c>
      <c r="D60" s="145"/>
      <c r="E60" s="145"/>
      <c r="F60" s="143"/>
      <c r="G60" s="141">
        <v>901.18100000000004</v>
      </c>
      <c r="H60" s="141">
        <v>935.255</v>
      </c>
      <c r="I60" s="141">
        <v>763.92</v>
      </c>
      <c r="J60" s="141">
        <v>774.72</v>
      </c>
      <c r="K60" s="141">
        <v>995.58100000000002</v>
      </c>
      <c r="L60" s="141">
        <v>1278.0840000000001</v>
      </c>
    </row>
    <row r="61" spans="1:12" ht="7.5" customHeight="1">
      <c r="A61" s="147"/>
      <c r="B61" s="148"/>
      <c r="C61" s="149"/>
      <c r="D61" s="149"/>
      <c r="E61" s="149"/>
      <c r="F61" s="147"/>
      <c r="G61" s="151"/>
      <c r="H61" s="151"/>
      <c r="I61" s="151"/>
      <c r="J61" s="151"/>
      <c r="K61" s="151"/>
      <c r="L61" s="151"/>
    </row>
    <row r="62" spans="1:12" s="311" customFormat="1" ht="14.4" customHeight="1">
      <c r="A62" s="161"/>
      <c r="B62" s="162" t="s">
        <v>198</v>
      </c>
      <c r="C62" s="162"/>
      <c r="D62" s="162"/>
      <c r="E62" s="162"/>
      <c r="F62" s="163"/>
      <c r="G62" s="4">
        <v>10443.671</v>
      </c>
      <c r="H62" s="4">
        <v>9507.5370000000003</v>
      </c>
      <c r="I62" s="4">
        <v>9419.66</v>
      </c>
      <c r="J62" s="4">
        <v>9568.8919999999998</v>
      </c>
      <c r="K62" s="4">
        <v>10302.25</v>
      </c>
      <c r="L62" s="4">
        <v>10536.924999999999</v>
      </c>
    </row>
    <row r="63" spans="1:12" ht="14.1" customHeight="1">
      <c r="A63" s="143"/>
      <c r="B63" s="155"/>
      <c r="C63" s="145"/>
      <c r="D63" s="145"/>
      <c r="E63" s="145"/>
      <c r="F63" s="143"/>
      <c r="G63" s="141"/>
      <c r="H63" s="141"/>
      <c r="I63" s="141"/>
      <c r="J63" s="141"/>
      <c r="K63" s="141"/>
      <c r="L63" s="141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0">
        <v>5781.8689999999997</v>
      </c>
      <c r="H64" s="20">
        <v>6001.9769999999999</v>
      </c>
      <c r="I64" s="20">
        <v>5313.8019999999997</v>
      </c>
      <c r="J64" s="20">
        <v>4406.3189999999995</v>
      </c>
      <c r="K64" s="20">
        <v>5356.1450000000004</v>
      </c>
      <c r="L64" s="20">
        <v>4119.0239999999994</v>
      </c>
    </row>
    <row r="65" spans="1:12" ht="15" customHeight="1">
      <c r="A65" s="143"/>
      <c r="B65" s="155"/>
      <c r="C65" s="145" t="s">
        <v>45</v>
      </c>
      <c r="D65" s="145"/>
      <c r="E65" s="145"/>
      <c r="F65" s="143"/>
      <c r="G65" s="141">
        <v>5136.6629999999996</v>
      </c>
      <c r="H65" s="141">
        <v>5152.5039999999999</v>
      </c>
      <c r="I65" s="141">
        <v>4525.3149999999996</v>
      </c>
      <c r="J65" s="141">
        <v>3760.5079999999998</v>
      </c>
      <c r="K65" s="141">
        <v>4469.0249999999996</v>
      </c>
      <c r="L65" s="141">
        <v>3439.154</v>
      </c>
    </row>
    <row r="66" spans="1:12" ht="15" customHeight="1">
      <c r="A66" s="143"/>
      <c r="B66" s="155"/>
      <c r="C66" s="145" t="s">
        <v>46</v>
      </c>
      <c r="D66" s="145"/>
      <c r="E66" s="145"/>
      <c r="F66" s="143"/>
      <c r="G66" s="141">
        <v>584.71400000000006</v>
      </c>
      <c r="H66" s="141">
        <v>800.58900000000006</v>
      </c>
      <c r="I66" s="141">
        <v>661.46299999999997</v>
      </c>
      <c r="J66" s="141">
        <v>600.19899999999996</v>
      </c>
      <c r="K66" s="141">
        <v>840.67200000000003</v>
      </c>
      <c r="L66" s="141">
        <v>616.47900000000004</v>
      </c>
    </row>
    <row r="67" spans="1:12" ht="15" customHeight="1">
      <c r="A67" s="143"/>
      <c r="B67" s="155"/>
      <c r="C67" s="145" t="s">
        <v>121</v>
      </c>
      <c r="D67" s="145"/>
      <c r="E67" s="145"/>
      <c r="F67" s="143"/>
      <c r="G67" s="141">
        <v>60.491999999999997</v>
      </c>
      <c r="H67" s="141">
        <v>48.884</v>
      </c>
      <c r="I67" s="141">
        <v>127.024</v>
      </c>
      <c r="J67" s="141">
        <v>45.612000000000002</v>
      </c>
      <c r="K67" s="141">
        <v>46.448</v>
      </c>
      <c r="L67" s="141">
        <v>63.390999999999998</v>
      </c>
    </row>
    <row r="68" spans="1:12" ht="14.1" customHeight="1">
      <c r="A68" s="143"/>
      <c r="B68" s="155"/>
      <c r="C68" s="145"/>
      <c r="D68" s="145"/>
      <c r="E68" s="145"/>
      <c r="F68" s="143"/>
      <c r="G68" s="108"/>
      <c r="H68" s="108"/>
      <c r="I68" s="108"/>
      <c r="J68" s="108"/>
      <c r="K68" s="108"/>
      <c r="L68" s="108"/>
    </row>
    <row r="69" spans="1:12" s="60" customFormat="1" ht="16.5" customHeight="1">
      <c r="A69" s="18"/>
      <c r="B69" s="19" t="s">
        <v>47</v>
      </c>
      <c r="C69" s="19"/>
      <c r="D69" s="19"/>
      <c r="E69" s="19"/>
      <c r="F69" s="18"/>
      <c r="G69" s="20">
        <v>1193.3150000000001</v>
      </c>
      <c r="H69" s="20">
        <v>1355.615</v>
      </c>
      <c r="I69" s="20">
        <v>1319.96</v>
      </c>
      <c r="J69" s="20">
        <v>1098.327</v>
      </c>
      <c r="K69" s="20">
        <v>902.43299999999988</v>
      </c>
      <c r="L69" s="20">
        <v>1161.1469999999999</v>
      </c>
    </row>
    <row r="70" spans="1:12" ht="15" customHeight="1">
      <c r="A70" s="143"/>
      <c r="B70" s="155"/>
      <c r="C70" s="145" t="s">
        <v>48</v>
      </c>
      <c r="D70" s="145"/>
      <c r="E70" s="145"/>
      <c r="F70" s="143"/>
      <c r="G70" s="141">
        <v>395.75400000000002</v>
      </c>
      <c r="H70" s="141">
        <v>342.56299999999999</v>
      </c>
      <c r="I70" s="141">
        <v>380.73399999999998</v>
      </c>
      <c r="J70" s="141">
        <v>233.636</v>
      </c>
      <c r="K70" s="141">
        <v>142.87</v>
      </c>
      <c r="L70" s="141">
        <v>106.714</v>
      </c>
    </row>
    <row r="71" spans="1:12" ht="15" customHeight="1">
      <c r="A71" s="143"/>
      <c r="B71" s="155"/>
      <c r="C71" s="145" t="s">
        <v>123</v>
      </c>
      <c r="D71" s="145"/>
      <c r="E71" s="145"/>
      <c r="F71" s="143"/>
      <c r="G71" s="141">
        <v>294.25</v>
      </c>
      <c r="H71" s="141">
        <v>373.471</v>
      </c>
      <c r="I71" s="141">
        <v>334.68400000000003</v>
      </c>
      <c r="J71" s="141">
        <v>240.85499999999999</v>
      </c>
      <c r="K71" s="141">
        <v>247.511</v>
      </c>
      <c r="L71" s="141">
        <v>510.19200000000001</v>
      </c>
    </row>
    <row r="72" spans="1:12" ht="15" customHeight="1">
      <c r="A72" s="143"/>
      <c r="B72" s="155"/>
      <c r="C72" s="145" t="s">
        <v>122</v>
      </c>
      <c r="D72" s="145"/>
      <c r="E72" s="145"/>
      <c r="F72" s="143"/>
      <c r="G72" s="141">
        <v>156.29400000000001</v>
      </c>
      <c r="H72" s="141">
        <v>253.25</v>
      </c>
      <c r="I72" s="141">
        <v>180.25800000000001</v>
      </c>
      <c r="J72" s="141">
        <v>138.93199999999999</v>
      </c>
      <c r="K72" s="141">
        <v>123.881</v>
      </c>
      <c r="L72" s="141">
        <v>118.48</v>
      </c>
    </row>
    <row r="73" spans="1:12" ht="15" customHeight="1">
      <c r="A73" s="143"/>
      <c r="B73" s="155"/>
      <c r="C73" s="145" t="s">
        <v>124</v>
      </c>
      <c r="D73" s="145"/>
      <c r="E73" s="145"/>
      <c r="F73" s="143"/>
      <c r="G73" s="141">
        <v>347.017</v>
      </c>
      <c r="H73" s="141">
        <v>386.33100000000002</v>
      </c>
      <c r="I73" s="141">
        <v>424.28399999999999</v>
      </c>
      <c r="J73" s="141">
        <v>484.904</v>
      </c>
      <c r="K73" s="141">
        <v>388.17099999999999</v>
      </c>
      <c r="L73" s="141">
        <v>425.76100000000002</v>
      </c>
    </row>
    <row r="74" spans="1:12" ht="14.1" customHeight="1">
      <c r="A74" s="143"/>
      <c r="B74" s="155"/>
      <c r="C74" s="145"/>
      <c r="D74" s="145"/>
      <c r="E74" s="145"/>
      <c r="F74" s="143"/>
      <c r="G74" s="108"/>
      <c r="H74" s="108"/>
      <c r="I74" s="108"/>
      <c r="J74" s="108"/>
      <c r="K74" s="108"/>
      <c r="L74" s="108"/>
    </row>
    <row r="75" spans="1:12" s="60" customFormat="1" ht="17.100000000000001" customHeight="1">
      <c r="A75" s="18"/>
      <c r="B75" s="19" t="s">
        <v>160</v>
      </c>
      <c r="C75" s="19"/>
      <c r="D75" s="19"/>
      <c r="E75" s="19"/>
      <c r="F75" s="18"/>
      <c r="G75" s="20">
        <v>349.36399999999998</v>
      </c>
      <c r="H75" s="20">
        <v>500.33199999999999</v>
      </c>
      <c r="I75" s="20">
        <v>109.2882764443052</v>
      </c>
      <c r="J75" s="20">
        <v>281.29400000000004</v>
      </c>
      <c r="K75" s="20">
        <v>730.346</v>
      </c>
      <c r="L75" s="20">
        <v>31.233000000000001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471"/>
      <c r="B80" s="471"/>
      <c r="C80" s="471"/>
      <c r="D80" s="471"/>
      <c r="E80" s="471"/>
      <c r="F80" s="471"/>
      <c r="G80" s="471"/>
      <c r="H80" s="471"/>
      <c r="I80" s="471"/>
      <c r="J80" s="471"/>
      <c r="K80" s="471"/>
      <c r="L80" s="319"/>
    </row>
    <row r="81" spans="1:12" s="312" customFormat="1" ht="21.75" customHeight="1">
      <c r="A81" s="63"/>
      <c r="B81" s="63"/>
      <c r="C81" s="63"/>
      <c r="D81" s="63"/>
      <c r="E81" s="63"/>
      <c r="F81" s="63"/>
      <c r="G81" s="63"/>
      <c r="H81" s="63"/>
      <c r="I81" s="63"/>
      <c r="J81" s="86"/>
      <c r="K81" s="86"/>
      <c r="L81" s="63"/>
    </row>
    <row r="82" spans="1:12">
      <c r="B82" s="1"/>
      <c r="C82" s="80"/>
      <c r="D82" s="80"/>
      <c r="E82" s="80"/>
      <c r="F82" s="80"/>
      <c r="G82" s="279"/>
      <c r="H82" s="280"/>
      <c r="I82" s="280"/>
      <c r="J82" s="281"/>
      <c r="K82" s="281"/>
      <c r="L82" s="282"/>
    </row>
    <row r="83" spans="1:12" ht="15">
      <c r="B83" s="1"/>
      <c r="C83" s="80"/>
      <c r="D83" s="80"/>
      <c r="E83" s="80"/>
      <c r="F83" s="80"/>
      <c r="G83" s="242"/>
      <c r="H83" s="242"/>
      <c r="I83" s="242"/>
      <c r="J83" s="242"/>
      <c r="K83" s="242"/>
      <c r="L83" s="242"/>
    </row>
    <row r="84" spans="1:12" ht="15">
      <c r="B84" s="1"/>
      <c r="C84" s="80"/>
      <c r="D84" s="80"/>
      <c r="E84" s="80"/>
      <c r="F84" s="80"/>
      <c r="G84" s="132"/>
      <c r="H84" s="132"/>
      <c r="I84" s="132"/>
      <c r="J84" s="132"/>
      <c r="K84" s="132"/>
      <c r="L84" s="132"/>
    </row>
    <row r="85" spans="1:12" ht="15">
      <c r="B85" s="1"/>
      <c r="C85" s="80"/>
      <c r="D85" s="80"/>
      <c r="E85" s="80"/>
      <c r="F85" s="80"/>
      <c r="G85" s="244"/>
      <c r="H85" s="244"/>
      <c r="I85" s="244"/>
      <c r="J85" s="283"/>
      <c r="K85" s="283"/>
      <c r="L85" s="244"/>
    </row>
    <row r="86" spans="1:12">
      <c r="J86" s="132"/>
      <c r="K86" s="132"/>
    </row>
    <row r="87" spans="1:12">
      <c r="J87" s="132"/>
      <c r="K87" s="132"/>
    </row>
    <row r="88" spans="1:12" ht="15">
      <c r="B88" s="1"/>
      <c r="J88" s="132"/>
      <c r="K88" s="132"/>
    </row>
    <row r="97" spans="1:12" s="450" customFormat="1">
      <c r="A97" s="1"/>
      <c r="B97" s="43"/>
      <c r="C97" s="1"/>
      <c r="D97" s="1"/>
      <c r="E97" s="1"/>
      <c r="F97" s="1"/>
      <c r="G97" s="136"/>
      <c r="H97" s="136"/>
      <c r="I97" s="136"/>
      <c r="J97" s="136"/>
      <c r="K97" s="136"/>
      <c r="L97" s="136"/>
    </row>
    <row r="98" spans="1:12" s="450" customFormat="1">
      <c r="A98" s="1"/>
      <c r="B98" s="43"/>
      <c r="C98" s="1"/>
      <c r="D98" s="1"/>
      <c r="E98" s="1"/>
      <c r="F98" s="1"/>
      <c r="G98" s="136"/>
      <c r="H98" s="136"/>
      <c r="I98" s="136"/>
      <c r="J98" s="136"/>
      <c r="K98" s="136"/>
      <c r="L98" s="136"/>
    </row>
    <row r="99" spans="1:12" s="450" customFormat="1">
      <c r="A99" s="1"/>
      <c r="B99" s="43"/>
      <c r="C99" s="1"/>
      <c r="D99" s="1"/>
      <c r="E99" s="1"/>
      <c r="F99" s="1"/>
      <c r="G99" s="136"/>
      <c r="H99" s="136"/>
      <c r="I99" s="136"/>
      <c r="J99" s="136"/>
      <c r="K99" s="136"/>
      <c r="L99" s="136"/>
    </row>
    <row r="100" spans="1:12" s="450" customFormat="1">
      <c r="A100" s="1"/>
      <c r="B100" s="43"/>
      <c r="C100" s="1"/>
      <c r="D100" s="1"/>
      <c r="E100" s="1"/>
      <c r="F100" s="1"/>
      <c r="G100" s="136"/>
      <c r="H100" s="136"/>
      <c r="I100" s="136"/>
      <c r="J100" s="136"/>
      <c r="K100" s="136"/>
      <c r="L100" s="136"/>
    </row>
    <row r="101" spans="1:12" s="450" customFormat="1">
      <c r="A101" s="1"/>
      <c r="B101" s="43"/>
      <c r="C101" s="1"/>
      <c r="D101" s="1"/>
      <c r="E101" s="1"/>
      <c r="F101" s="1"/>
      <c r="G101" s="136"/>
      <c r="H101" s="136"/>
      <c r="I101" s="136"/>
      <c r="J101" s="136"/>
      <c r="K101" s="136"/>
      <c r="L101" s="136"/>
    </row>
    <row r="102" spans="1:12" s="450" customFormat="1">
      <c r="A102" s="1"/>
      <c r="B102" s="43"/>
      <c r="C102" s="1"/>
      <c r="D102" s="1"/>
      <c r="E102" s="1"/>
      <c r="F102" s="1"/>
      <c r="G102" s="136"/>
      <c r="H102" s="136"/>
      <c r="I102" s="136"/>
      <c r="J102" s="136"/>
      <c r="K102" s="136"/>
      <c r="L102" s="136"/>
    </row>
  </sheetData>
  <mergeCells count="5">
    <mergeCell ref="A2:C3"/>
    <mergeCell ref="J3:K4"/>
    <mergeCell ref="A5:F5"/>
    <mergeCell ref="A7:E7"/>
    <mergeCell ref="A80:K80"/>
  </mergeCells>
  <conditionalFormatting sqref="D77:E78">
    <cfRule type="duplicateValues" dxfId="4" priority="2"/>
  </conditionalFormatting>
  <conditionalFormatting sqref="D30:E30">
    <cfRule type="duplicateValues" dxfId="3" priority="1"/>
  </conditionalFormatting>
  <conditionalFormatting sqref="D9:E29 D31:E76">
    <cfRule type="duplicateValues" dxfId="2" priority="3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61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7518-9D27-4F47-85B5-5C53BCECF381}">
  <dimension ref="A1:L88"/>
  <sheetViews>
    <sheetView showGridLines="0" view="pageBreakPreview" zoomScale="70" zoomScaleNormal="85" zoomScaleSheetLayoutView="70" workbookViewId="0">
      <pane xSplit="5" ySplit="9" topLeftCell="F10" activePane="bottomRight" state="frozen"/>
      <selection activeCell="R26" sqref="R26"/>
      <selection pane="topRight" activeCell="R26" sqref="R26"/>
      <selection pane="bottomLeft" activeCell="R26" sqref="R26"/>
      <selection pane="bottomRight" activeCell="R26" sqref="R26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9" width="15.6640625" style="136" customWidth="1"/>
    <col min="10" max="10" width="16.88671875" style="136" bestFit="1" customWidth="1"/>
    <col min="11" max="11" width="18.6640625" style="136" bestFit="1" customWidth="1"/>
    <col min="12" max="12" width="15.6640625" style="136" customWidth="1"/>
    <col min="13" max="16384" width="9.109375" style="7"/>
  </cols>
  <sheetData>
    <row r="1" spans="1:12" ht="12.75" customHeight="1"/>
    <row r="2" spans="1:12" ht="15" customHeight="1">
      <c r="A2" s="488" t="s">
        <v>292</v>
      </c>
      <c r="B2" s="488"/>
      <c r="C2" s="488"/>
      <c r="D2" s="41" t="s">
        <v>111</v>
      </c>
      <c r="G2" s="137"/>
      <c r="H2" s="137"/>
      <c r="I2" s="137"/>
      <c r="J2" s="137"/>
      <c r="K2" s="137"/>
      <c r="L2" s="137"/>
    </row>
    <row r="3" spans="1:12" ht="15" customHeight="1">
      <c r="A3" s="488"/>
      <c r="B3" s="488"/>
      <c r="C3" s="488"/>
      <c r="D3" s="48" t="s">
        <v>203</v>
      </c>
      <c r="G3" s="54"/>
      <c r="H3" s="54"/>
      <c r="J3" s="461"/>
      <c r="K3" s="461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461"/>
      <c r="K4" s="461"/>
      <c r="L4" s="54"/>
    </row>
    <row r="5" spans="1:12" s="284" customFormat="1" ht="24.75" customHeight="1">
      <c r="A5" s="464"/>
      <c r="B5" s="464"/>
      <c r="C5" s="464"/>
      <c r="D5" s="464"/>
      <c r="E5" s="464"/>
      <c r="F5" s="464"/>
      <c r="G5" s="10">
        <v>2013</v>
      </c>
      <c r="H5" s="10">
        <v>2014</v>
      </c>
      <c r="I5" s="10">
        <v>2015</v>
      </c>
      <c r="J5" s="10">
        <v>2016</v>
      </c>
      <c r="K5" s="10">
        <v>2017</v>
      </c>
      <c r="L5" s="10">
        <v>2018</v>
      </c>
    </row>
    <row r="6" spans="1:12" ht="13.5" customHeight="1">
      <c r="A6" s="104"/>
      <c r="B6" s="105"/>
      <c r="C6" s="55"/>
      <c r="D6" s="55"/>
      <c r="E6" s="55"/>
      <c r="F6" s="56"/>
      <c r="G6" s="57"/>
      <c r="H6" s="57"/>
      <c r="I6" s="57"/>
      <c r="J6" s="57"/>
      <c r="K6" s="57"/>
      <c r="L6" s="57"/>
    </row>
    <row r="7" spans="1:12" s="60" customFormat="1" ht="24.75" customHeight="1" thickBot="1">
      <c r="A7" s="492" t="s">
        <v>186</v>
      </c>
      <c r="B7" s="492" t="s">
        <v>159</v>
      </c>
      <c r="C7" s="492"/>
      <c r="D7" s="492"/>
      <c r="E7" s="492"/>
      <c r="F7" s="235"/>
      <c r="G7" s="300">
        <v>142277.48199999999</v>
      </c>
      <c r="H7" s="300">
        <v>148324.50399999999</v>
      </c>
      <c r="I7" s="300">
        <v>156727.04399999997</v>
      </c>
      <c r="J7" s="300">
        <v>166513.08499999996</v>
      </c>
      <c r="K7" s="300">
        <v>182242.63200000001</v>
      </c>
      <c r="L7" s="300">
        <v>179889.44500000004</v>
      </c>
    </row>
    <row r="8" spans="1:12" s="60" customFormat="1" ht="12.75" customHeight="1">
      <c r="A8" s="43"/>
      <c r="B8" s="43"/>
      <c r="C8" s="43"/>
      <c r="D8" s="43"/>
      <c r="E8" s="43"/>
      <c r="F8" s="43"/>
      <c r="G8" s="141"/>
      <c r="H8" s="141"/>
      <c r="I8" s="142"/>
      <c r="J8" s="448"/>
      <c r="K8" s="448"/>
      <c r="L8" s="140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0">
        <v>93030.347999999984</v>
      </c>
      <c r="H9" s="20">
        <v>100857.43900000001</v>
      </c>
      <c r="I9" s="20">
        <v>106899.54800000001</v>
      </c>
      <c r="J9" s="20">
        <v>116375.632</v>
      </c>
      <c r="K9" s="20">
        <v>121389.15799999997</v>
      </c>
      <c r="L9" s="20">
        <v>124147.25800000002</v>
      </c>
    </row>
    <row r="10" spans="1:12" ht="15" customHeight="1">
      <c r="B10" s="2"/>
      <c r="C10" s="2" t="s">
        <v>28</v>
      </c>
      <c r="D10" s="2"/>
      <c r="E10" s="2"/>
      <c r="G10" s="141">
        <v>34100.485999999997</v>
      </c>
      <c r="H10" s="141">
        <v>35036.311000000002</v>
      </c>
      <c r="I10" s="141">
        <v>35354.642</v>
      </c>
      <c r="J10" s="141">
        <v>32337.162</v>
      </c>
      <c r="K10" s="141">
        <v>35019.180999999997</v>
      </c>
      <c r="L10" s="141">
        <v>37071.889000000003</v>
      </c>
    </row>
    <row r="11" spans="1:12" ht="15" customHeight="1">
      <c r="B11" s="2"/>
      <c r="C11" s="2" t="s">
        <v>30</v>
      </c>
      <c r="D11" s="2"/>
      <c r="E11" s="2"/>
      <c r="G11" s="141">
        <v>9660.0139999999992</v>
      </c>
      <c r="H11" s="141">
        <v>10384.972</v>
      </c>
      <c r="I11" s="141">
        <v>13397.688</v>
      </c>
      <c r="J11" s="141">
        <v>19988.237000000001</v>
      </c>
      <c r="K11" s="141">
        <v>20496.424999999999</v>
      </c>
      <c r="L11" s="141">
        <v>24855.178</v>
      </c>
    </row>
    <row r="12" spans="1:12" ht="15" customHeight="1">
      <c r="B12" s="2"/>
      <c r="C12" s="2" t="s">
        <v>26</v>
      </c>
      <c r="D12" s="2"/>
      <c r="E12" s="2"/>
      <c r="G12" s="141">
        <v>6495.8389999999999</v>
      </c>
      <c r="H12" s="141">
        <v>7086.3549999999996</v>
      </c>
      <c r="I12" s="141">
        <v>5441.3220000000001</v>
      </c>
      <c r="J12" s="141">
        <v>7176.973</v>
      </c>
      <c r="K12" s="141">
        <v>7843.732</v>
      </c>
      <c r="L12" s="141">
        <v>7505.9989999999998</v>
      </c>
    </row>
    <row r="13" spans="1:12" ht="15" customHeight="1">
      <c r="B13" s="2"/>
      <c r="C13" s="2" t="s">
        <v>34</v>
      </c>
      <c r="D13" s="2"/>
      <c r="E13" s="2"/>
      <c r="G13" s="141">
        <v>2073.5120000000002</v>
      </c>
      <c r="H13" s="141">
        <v>2082.3510000000001</v>
      </c>
      <c r="I13" s="141">
        <v>2588.9479999999999</v>
      </c>
      <c r="J13" s="141">
        <v>2976.7930000000001</v>
      </c>
      <c r="K13" s="141">
        <v>3677.2170000000001</v>
      </c>
      <c r="L13" s="141">
        <v>4830.5510000000004</v>
      </c>
    </row>
    <row r="14" spans="1:12" ht="15.75" customHeight="1">
      <c r="B14" s="2"/>
      <c r="C14" s="145" t="s">
        <v>29</v>
      </c>
      <c r="D14" s="145"/>
      <c r="E14" s="145"/>
      <c r="F14" s="143"/>
      <c r="G14" s="141">
        <v>8890.6239999999998</v>
      </c>
      <c r="H14" s="141">
        <v>9120.9789999999994</v>
      </c>
      <c r="I14" s="141">
        <v>8778.8330000000005</v>
      </c>
      <c r="J14" s="141">
        <v>8808.0810000000001</v>
      </c>
      <c r="K14" s="141">
        <v>8684.1990000000005</v>
      </c>
      <c r="L14" s="141">
        <v>9104.4269999999997</v>
      </c>
    </row>
    <row r="15" spans="1:12" ht="15" customHeight="1">
      <c r="B15" s="2"/>
      <c r="C15" s="2" t="s">
        <v>31</v>
      </c>
      <c r="D15" s="2"/>
      <c r="E15" s="2"/>
      <c r="G15" s="141">
        <v>7214.9089999999997</v>
      </c>
      <c r="H15" s="141">
        <v>9492.5259999999998</v>
      </c>
      <c r="I15" s="141">
        <v>10944.108</v>
      </c>
      <c r="J15" s="141">
        <v>11797.272000000001</v>
      </c>
      <c r="K15" s="141">
        <v>11114.383</v>
      </c>
      <c r="L15" s="141">
        <v>3356.489</v>
      </c>
    </row>
    <row r="16" spans="1:12" ht="15" customHeight="1">
      <c r="B16" s="2"/>
      <c r="C16" s="145" t="s">
        <v>25</v>
      </c>
      <c r="D16" s="145"/>
      <c r="E16" s="145"/>
      <c r="F16" s="143"/>
      <c r="G16" s="141">
        <v>1571.058</v>
      </c>
      <c r="H16" s="141">
        <v>1637.5709999999999</v>
      </c>
      <c r="I16" s="141">
        <v>1462.9449999999999</v>
      </c>
      <c r="J16" s="141">
        <v>2192.4740000000002</v>
      </c>
      <c r="K16" s="141">
        <v>2434.8240000000001</v>
      </c>
      <c r="L16" s="141">
        <v>9294.7139999999999</v>
      </c>
    </row>
    <row r="17" spans="1:12" ht="15" customHeight="1">
      <c r="B17" s="2"/>
      <c r="C17" s="2" t="s">
        <v>32</v>
      </c>
      <c r="D17" s="2"/>
      <c r="E17" s="2"/>
      <c r="G17" s="141">
        <v>4055.6779999999999</v>
      </c>
      <c r="H17" s="141">
        <v>5337.4380000000001</v>
      </c>
      <c r="I17" s="141">
        <v>6946.7359999999999</v>
      </c>
      <c r="J17" s="141">
        <v>8156.0050000000001</v>
      </c>
      <c r="K17" s="141">
        <v>6700.34</v>
      </c>
      <c r="L17" s="141">
        <v>6349.4470000000001</v>
      </c>
    </row>
    <row r="18" spans="1:12" ht="15" customHeight="1">
      <c r="B18" s="2"/>
      <c r="C18" s="2" t="s">
        <v>89</v>
      </c>
      <c r="D18" s="2"/>
      <c r="E18" s="2"/>
      <c r="G18" s="141">
        <v>5089.0469999999996</v>
      </c>
      <c r="H18" s="141">
        <v>5350.2629999999999</v>
      </c>
      <c r="I18" s="141">
        <v>5611.38</v>
      </c>
      <c r="J18" s="141">
        <v>4782.0649999999996</v>
      </c>
      <c r="K18" s="141">
        <v>5395.6750000000002</v>
      </c>
      <c r="L18" s="141">
        <v>1929.2819999999999</v>
      </c>
    </row>
    <row r="19" spans="1:12" ht="15" customHeight="1">
      <c r="B19" s="2"/>
      <c r="C19" s="2" t="s">
        <v>64</v>
      </c>
      <c r="D19" s="2"/>
      <c r="E19" s="2"/>
      <c r="G19" s="141">
        <v>5124.6279999999997</v>
      </c>
      <c r="H19" s="141">
        <v>5475.9930000000004</v>
      </c>
      <c r="I19" s="141">
        <v>5834.027</v>
      </c>
      <c r="J19" s="141">
        <v>5648.7510000000002</v>
      </c>
      <c r="K19" s="141">
        <v>5850.9170000000004</v>
      </c>
      <c r="L19" s="141">
        <v>2162.3319999999999</v>
      </c>
    </row>
    <row r="20" spans="1:12" ht="15" customHeight="1">
      <c r="B20" s="2"/>
      <c r="C20" s="2" t="s">
        <v>115</v>
      </c>
      <c r="D20" s="2"/>
      <c r="E20" s="2"/>
      <c r="G20" s="141">
        <v>1219.884</v>
      </c>
      <c r="H20" s="141">
        <v>1337.16</v>
      </c>
      <c r="I20" s="141">
        <v>1615.374</v>
      </c>
      <c r="J20" s="141">
        <v>3316.444</v>
      </c>
      <c r="K20" s="141">
        <v>4258.6610000000001</v>
      </c>
      <c r="L20" s="141">
        <v>2778.779</v>
      </c>
    </row>
    <row r="21" spans="1:12" ht="15" customHeight="1">
      <c r="B21" s="2"/>
      <c r="C21" s="2" t="s">
        <v>27</v>
      </c>
      <c r="D21" s="2"/>
      <c r="E21" s="2"/>
      <c r="G21" s="141">
        <v>1042.7260000000001</v>
      </c>
      <c r="H21" s="141">
        <v>1370.56</v>
      </c>
      <c r="I21" s="141">
        <v>1662.412</v>
      </c>
      <c r="J21" s="141">
        <v>1771.85</v>
      </c>
      <c r="K21" s="141">
        <v>2385.5940000000001</v>
      </c>
      <c r="L21" s="141">
        <v>5992.1220000000003</v>
      </c>
    </row>
    <row r="22" spans="1:12" ht="15" customHeight="1">
      <c r="A22" s="143"/>
      <c r="B22" s="2"/>
      <c r="C22" s="145" t="s">
        <v>234</v>
      </c>
      <c r="D22" s="145"/>
      <c r="E22" s="145"/>
      <c r="F22" s="143"/>
      <c r="G22" s="141">
        <v>1941.0239999999999</v>
      </c>
      <c r="H22" s="141">
        <v>1702.828</v>
      </c>
      <c r="I22" s="141">
        <v>1853.857</v>
      </c>
      <c r="J22" s="141">
        <v>1629.079</v>
      </c>
      <c r="K22" s="141">
        <v>1991.961</v>
      </c>
      <c r="L22" s="141">
        <v>1589.942</v>
      </c>
    </row>
    <row r="23" spans="1:12" ht="15" customHeight="1">
      <c r="A23" s="143"/>
      <c r="B23" s="2"/>
      <c r="C23" s="145" t="s">
        <v>33</v>
      </c>
      <c r="D23" s="145"/>
      <c r="E23" s="145"/>
      <c r="F23" s="143"/>
      <c r="G23" s="141">
        <v>269.63799999999998</v>
      </c>
      <c r="H23" s="141">
        <v>376.35399999999998</v>
      </c>
      <c r="I23" s="141">
        <v>516.82299999999998</v>
      </c>
      <c r="J23" s="141">
        <v>462.67200000000003</v>
      </c>
      <c r="K23" s="141">
        <v>450.36</v>
      </c>
      <c r="L23" s="141">
        <v>437.81299999999999</v>
      </c>
    </row>
    <row r="24" spans="1:12" ht="15" customHeight="1">
      <c r="A24" s="143"/>
      <c r="B24" s="2"/>
      <c r="C24" s="2" t="s">
        <v>105</v>
      </c>
      <c r="D24" s="2"/>
      <c r="E24" s="2"/>
      <c r="G24" s="141">
        <v>248.99799999999999</v>
      </c>
      <c r="H24" s="141">
        <v>199.22800000000001</v>
      </c>
      <c r="I24" s="141">
        <v>197.63300000000001</v>
      </c>
      <c r="J24" s="141">
        <v>298.52699999999999</v>
      </c>
      <c r="K24" s="141">
        <v>222.03800000000001</v>
      </c>
      <c r="L24" s="141">
        <v>4242.7820000000002</v>
      </c>
    </row>
    <row r="25" spans="1:12" ht="15" customHeight="1">
      <c r="B25" s="2"/>
      <c r="C25" s="2" t="s">
        <v>116</v>
      </c>
      <c r="D25" s="2"/>
      <c r="E25" s="2"/>
      <c r="G25" s="141">
        <v>1944.8230000000001</v>
      </c>
      <c r="H25" s="141">
        <v>2283.0079999999998</v>
      </c>
      <c r="I25" s="141">
        <v>2193.0430000000001</v>
      </c>
      <c r="J25" s="141">
        <v>2067.4389999999999</v>
      </c>
      <c r="K25" s="141">
        <v>1915.6010000000001</v>
      </c>
      <c r="L25" s="141">
        <v>204.268</v>
      </c>
    </row>
    <row r="26" spans="1:12" ht="15" customHeight="1">
      <c r="B26" s="2"/>
      <c r="C26" s="2" t="s">
        <v>67</v>
      </c>
      <c r="D26" s="2"/>
      <c r="E26" s="2"/>
      <c r="G26" s="141">
        <v>87.965999999999994</v>
      </c>
      <c r="H26" s="141">
        <v>87.616</v>
      </c>
      <c r="I26" s="141">
        <v>46.795999999999999</v>
      </c>
      <c r="J26" s="141">
        <v>76.066999999999993</v>
      </c>
      <c r="K26" s="141">
        <v>105.696</v>
      </c>
      <c r="L26" s="141">
        <v>235.83799999999999</v>
      </c>
    </row>
    <row r="27" spans="1:12" ht="15" customHeight="1">
      <c r="A27" s="143"/>
      <c r="B27" s="2"/>
      <c r="C27" s="2" t="s">
        <v>69</v>
      </c>
      <c r="D27" s="2"/>
      <c r="E27" s="2"/>
      <c r="G27" s="141">
        <v>190.374</v>
      </c>
      <c r="H27" s="141">
        <v>172.137</v>
      </c>
      <c r="I27" s="141">
        <v>190.27799999999999</v>
      </c>
      <c r="J27" s="141">
        <v>174.56399999999999</v>
      </c>
      <c r="K27" s="141">
        <v>130.58799999999999</v>
      </c>
      <c r="L27" s="141">
        <v>117.667</v>
      </c>
    </row>
    <row r="28" spans="1:12" ht="15" customHeight="1">
      <c r="B28" s="2"/>
      <c r="C28" s="2" t="s">
        <v>36</v>
      </c>
      <c r="D28" s="2"/>
      <c r="E28" s="2"/>
      <c r="G28" s="141">
        <v>187.32400000000001</v>
      </c>
      <c r="H28" s="141">
        <v>233.28800000000001</v>
      </c>
      <c r="I28" s="141">
        <v>202.84</v>
      </c>
      <c r="J28" s="141">
        <v>240.64099999999999</v>
      </c>
      <c r="K28" s="141">
        <v>239.04400000000001</v>
      </c>
      <c r="L28" s="141">
        <v>121.58499999999999</v>
      </c>
    </row>
    <row r="29" spans="1:12" ht="15" customHeight="1">
      <c r="B29" s="2"/>
      <c r="C29" s="145" t="s">
        <v>235</v>
      </c>
      <c r="D29" s="145"/>
      <c r="E29" s="145"/>
      <c r="F29" s="143"/>
      <c r="G29" s="141">
        <v>242.38499999999999</v>
      </c>
      <c r="H29" s="141">
        <v>242.125</v>
      </c>
      <c r="I29" s="141">
        <v>393.952</v>
      </c>
      <c r="J29" s="141">
        <v>472.82799999999997</v>
      </c>
      <c r="K29" s="141">
        <v>315.49700000000001</v>
      </c>
      <c r="L29" s="141">
        <v>197.37299999999999</v>
      </c>
    </row>
    <row r="30" spans="1:12" ht="15" customHeight="1">
      <c r="A30" s="143"/>
      <c r="B30" s="2"/>
      <c r="C30" s="2" t="s">
        <v>103</v>
      </c>
      <c r="D30" s="2"/>
      <c r="E30" s="2"/>
      <c r="G30" s="141">
        <v>251.88399999999999</v>
      </c>
      <c r="H30" s="141">
        <v>304.875</v>
      </c>
      <c r="I30" s="141">
        <v>245.06200000000001</v>
      </c>
      <c r="J30" s="141">
        <v>287.39699999999999</v>
      </c>
      <c r="K30" s="141">
        <v>349.02699999999999</v>
      </c>
      <c r="L30" s="141">
        <v>365.733</v>
      </c>
    </row>
    <row r="31" spans="1:12" ht="15" customHeight="1">
      <c r="B31" s="2"/>
      <c r="C31" s="2" t="s">
        <v>102</v>
      </c>
      <c r="D31" s="2"/>
      <c r="E31" s="2"/>
      <c r="G31" s="141">
        <v>120.435</v>
      </c>
      <c r="H31" s="141">
        <v>126.627</v>
      </c>
      <c r="I31" s="141">
        <v>120.76600000000001</v>
      </c>
      <c r="J31" s="141">
        <v>93.358999999999995</v>
      </c>
      <c r="K31" s="141">
        <v>124.791</v>
      </c>
      <c r="L31" s="141">
        <v>243.64400000000001</v>
      </c>
    </row>
    <row r="32" spans="1:12" ht="15" customHeight="1">
      <c r="B32" s="2"/>
      <c r="C32" s="2" t="s">
        <v>104</v>
      </c>
      <c r="D32" s="2"/>
      <c r="E32" s="2"/>
      <c r="G32" s="141">
        <v>155.27799999999999</v>
      </c>
      <c r="H32" s="141">
        <v>323.255</v>
      </c>
      <c r="I32" s="141">
        <v>246.31399999999999</v>
      </c>
      <c r="J32" s="141">
        <v>201.04599999999999</v>
      </c>
      <c r="K32" s="141">
        <v>126.777</v>
      </c>
      <c r="L32" s="141">
        <v>50.219000000000001</v>
      </c>
    </row>
    <row r="33" spans="1:12" ht="15" customHeight="1">
      <c r="B33" s="2"/>
      <c r="C33" s="2" t="s">
        <v>68</v>
      </c>
      <c r="D33" s="2"/>
      <c r="E33" s="2"/>
      <c r="G33" s="141">
        <v>64.730999999999995</v>
      </c>
      <c r="H33" s="141">
        <v>62.639000000000003</v>
      </c>
      <c r="I33" s="141">
        <v>53.609000000000002</v>
      </c>
      <c r="J33" s="141">
        <v>27.998999999999999</v>
      </c>
      <c r="K33" s="141">
        <v>97.753</v>
      </c>
      <c r="L33" s="141">
        <v>116.36499999999999</v>
      </c>
    </row>
    <row r="34" spans="1:12" ht="15" customHeight="1">
      <c r="B34" s="2"/>
      <c r="C34" s="2" t="s">
        <v>106</v>
      </c>
      <c r="D34" s="2"/>
      <c r="E34" s="2"/>
      <c r="G34" s="141">
        <v>71.242999999999995</v>
      </c>
      <c r="H34" s="141">
        <v>61.706000000000003</v>
      </c>
      <c r="I34" s="141">
        <v>83.32</v>
      </c>
      <c r="J34" s="141">
        <v>75.25</v>
      </c>
      <c r="K34" s="141">
        <v>123.20399999999999</v>
      </c>
      <c r="L34" s="141">
        <v>135.28</v>
      </c>
    </row>
    <row r="35" spans="1:12" ht="15" customHeight="1">
      <c r="B35" s="2"/>
      <c r="C35" s="2" t="s">
        <v>70</v>
      </c>
      <c r="D35" s="2"/>
      <c r="E35" s="2"/>
      <c r="G35" s="141">
        <v>160.37299999999999</v>
      </c>
      <c r="H35" s="141">
        <v>99.236999999999995</v>
      </c>
      <c r="I35" s="141">
        <v>94.301000000000002</v>
      </c>
      <c r="J35" s="141">
        <v>92.692999999999998</v>
      </c>
      <c r="K35" s="141">
        <v>170.733</v>
      </c>
      <c r="L35" s="141">
        <v>93.599000000000004</v>
      </c>
    </row>
    <row r="36" spans="1:12" ht="15" customHeight="1">
      <c r="B36" s="2"/>
      <c r="C36" s="2" t="s">
        <v>35</v>
      </c>
      <c r="D36" s="2"/>
      <c r="E36" s="2"/>
      <c r="G36" s="141">
        <v>175.221</v>
      </c>
      <c r="H36" s="141">
        <v>323.61200000000002</v>
      </c>
      <c r="I36" s="141">
        <v>387.92700000000002</v>
      </c>
      <c r="J36" s="141">
        <v>270.68200000000002</v>
      </c>
      <c r="K36" s="141">
        <v>225.59700000000001</v>
      </c>
      <c r="L36" s="141">
        <v>94.122</v>
      </c>
    </row>
    <row r="37" spans="1:12" ht="15" customHeight="1">
      <c r="A37" s="143"/>
      <c r="B37" s="2"/>
      <c r="C37" s="145" t="s">
        <v>117</v>
      </c>
      <c r="D37" s="145"/>
      <c r="E37" s="145"/>
      <c r="F37" s="143"/>
      <c r="G37" s="141">
        <v>380.24599999999998</v>
      </c>
      <c r="H37" s="141">
        <v>546.42499999999995</v>
      </c>
      <c r="I37" s="141">
        <v>434.61200000000002</v>
      </c>
      <c r="J37" s="141">
        <v>953.28200000000004</v>
      </c>
      <c r="K37" s="141">
        <v>939.34299999999996</v>
      </c>
      <c r="L37" s="141">
        <v>669.81899999999996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1"/>
      <c r="I38" s="150"/>
      <c r="J38" s="150"/>
      <c r="K38" s="150"/>
      <c r="L38" s="150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4">
        <v>54485.321000000004</v>
      </c>
      <c r="H39" s="4">
        <v>56447.811999999998</v>
      </c>
      <c r="I39" s="4">
        <v>55003.159</v>
      </c>
      <c r="J39" s="4">
        <v>54371.624000000003</v>
      </c>
      <c r="K39" s="4">
        <v>58956.512999999999</v>
      </c>
      <c r="L39" s="4">
        <v>60960.353999999999</v>
      </c>
    </row>
    <row r="40" spans="1:12" ht="14.1" customHeight="1">
      <c r="A40" s="143"/>
      <c r="B40" s="155"/>
      <c r="C40" s="145"/>
      <c r="D40" s="145"/>
      <c r="E40" s="145"/>
      <c r="F40" s="143"/>
      <c r="G40" s="158"/>
      <c r="H40" s="158"/>
      <c r="I40" s="158"/>
      <c r="J40" s="158"/>
      <c r="K40" s="158"/>
      <c r="L40" s="158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0">
        <v>17151.030999999999</v>
      </c>
      <c r="H41" s="20">
        <v>16851.041000000001</v>
      </c>
      <c r="I41" s="20">
        <v>18059.256000000001</v>
      </c>
      <c r="J41" s="20">
        <v>17147.824000000001</v>
      </c>
      <c r="K41" s="20">
        <v>21096.355999999996</v>
      </c>
      <c r="L41" s="20">
        <v>21251.821000000004</v>
      </c>
    </row>
    <row r="42" spans="1:12" ht="15" customHeight="1">
      <c r="A42" s="143"/>
      <c r="B42" s="155"/>
      <c r="C42" s="2" t="s">
        <v>62</v>
      </c>
      <c r="D42" s="2"/>
      <c r="E42" s="2"/>
      <c r="G42" s="141">
        <v>14338.874</v>
      </c>
      <c r="H42" s="141">
        <v>13888.941000000001</v>
      </c>
      <c r="I42" s="141">
        <v>15956.156000000001</v>
      </c>
      <c r="J42" s="141">
        <v>15050.424000000001</v>
      </c>
      <c r="K42" s="141">
        <v>18244.883999999998</v>
      </c>
      <c r="L42" s="141">
        <v>18985.775000000001</v>
      </c>
    </row>
    <row r="43" spans="1:12" ht="15" customHeight="1">
      <c r="A43" s="143"/>
      <c r="B43" s="318"/>
      <c r="C43" s="145" t="s">
        <v>118</v>
      </c>
      <c r="D43" s="145"/>
      <c r="E43" s="145"/>
      <c r="F43" s="143"/>
      <c r="G43" s="141">
        <v>671.82</v>
      </c>
      <c r="H43" s="141">
        <v>734.33900000000006</v>
      </c>
      <c r="I43" s="141">
        <v>811.13199999999995</v>
      </c>
      <c r="J43" s="141">
        <v>738.17399999999998</v>
      </c>
      <c r="K43" s="141">
        <v>837.47299999999996</v>
      </c>
      <c r="L43" s="141">
        <v>687.37800000000004</v>
      </c>
    </row>
    <row r="44" spans="1:12" ht="15" customHeight="1">
      <c r="B44" s="155"/>
      <c r="C44" s="145" t="s">
        <v>132</v>
      </c>
      <c r="D44" s="145"/>
      <c r="E44" s="145"/>
      <c r="F44" s="143"/>
      <c r="G44" s="141">
        <v>2140.337</v>
      </c>
      <c r="H44" s="141">
        <v>2227.761</v>
      </c>
      <c r="I44" s="141">
        <v>1291.9680000000001</v>
      </c>
      <c r="J44" s="141">
        <v>1359.2260000000001</v>
      </c>
      <c r="K44" s="141">
        <v>2013.999</v>
      </c>
      <c r="L44" s="141">
        <v>1578.6679999999999</v>
      </c>
    </row>
    <row r="45" spans="1:12" ht="14.1" customHeight="1">
      <c r="A45" s="143"/>
      <c r="B45" s="155"/>
      <c r="C45" s="145"/>
      <c r="D45" s="145"/>
      <c r="E45" s="145"/>
      <c r="F45" s="143"/>
      <c r="G45" s="108"/>
      <c r="H45" s="108"/>
      <c r="I45" s="108"/>
      <c r="J45" s="108"/>
      <c r="K45" s="108"/>
      <c r="L45" s="108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0">
        <v>24332.012000000002</v>
      </c>
      <c r="H46" s="20">
        <v>22646.894</v>
      </c>
      <c r="I46" s="20">
        <v>24113.092000000001</v>
      </c>
      <c r="J46" s="20">
        <v>25311.4</v>
      </c>
      <c r="K46" s="20">
        <v>28885.280000000002</v>
      </c>
      <c r="L46" s="20">
        <v>27449.148000000005</v>
      </c>
    </row>
    <row r="47" spans="1:12" ht="15" customHeight="1">
      <c r="A47" s="143"/>
      <c r="B47" s="2"/>
      <c r="C47" s="145" t="s">
        <v>63</v>
      </c>
      <c r="D47" s="145"/>
      <c r="E47" s="145"/>
      <c r="F47" s="143"/>
      <c r="G47" s="141">
        <v>8644.2099999999991</v>
      </c>
      <c r="H47" s="141">
        <v>7886.1170000000002</v>
      </c>
      <c r="I47" s="141">
        <v>9721.9660000000003</v>
      </c>
      <c r="J47" s="141">
        <v>9221.5470000000005</v>
      </c>
      <c r="K47" s="141">
        <v>9863.1550000000007</v>
      </c>
      <c r="L47" s="141">
        <v>10866.8</v>
      </c>
    </row>
    <row r="48" spans="1:12" ht="15" customHeight="1">
      <c r="B48" s="2"/>
      <c r="C48" s="2" t="s">
        <v>39</v>
      </c>
      <c r="D48" s="2"/>
      <c r="E48" s="2"/>
      <c r="G48" s="141">
        <v>3141.8670000000002</v>
      </c>
      <c r="H48" s="141">
        <v>3610.3429999999998</v>
      </c>
      <c r="I48" s="141">
        <v>3054.404</v>
      </c>
      <c r="J48" s="141">
        <v>4171.5709999999999</v>
      </c>
      <c r="K48" s="141">
        <v>4546.4849999999997</v>
      </c>
      <c r="L48" s="141">
        <v>4717.6319999999996</v>
      </c>
    </row>
    <row r="49" spans="1:12" ht="15" customHeight="1">
      <c r="B49" s="2"/>
      <c r="C49" s="145" t="s">
        <v>40</v>
      </c>
      <c r="D49" s="145"/>
      <c r="E49" s="145"/>
      <c r="F49" s="143"/>
      <c r="G49" s="141">
        <v>2531.7550000000001</v>
      </c>
      <c r="H49" s="141">
        <v>2427.489</v>
      </c>
      <c r="I49" s="141">
        <v>2598.9229999999998</v>
      </c>
      <c r="J49" s="141">
        <v>2287.8330000000001</v>
      </c>
      <c r="K49" s="141">
        <v>2188.3069999999998</v>
      </c>
      <c r="L49" s="141">
        <v>2348.098</v>
      </c>
    </row>
    <row r="50" spans="1:12" ht="15" customHeight="1">
      <c r="B50" s="2"/>
      <c r="C50" s="2" t="s">
        <v>38</v>
      </c>
      <c r="D50" s="2"/>
      <c r="E50" s="2"/>
      <c r="G50" s="141">
        <v>3612.183</v>
      </c>
      <c r="H50" s="141">
        <v>2262.0529999999999</v>
      </c>
      <c r="I50" s="141">
        <v>1853.8050000000001</v>
      </c>
      <c r="J50" s="141">
        <v>2039.144</v>
      </c>
      <c r="K50" s="141">
        <v>3046.6370000000002</v>
      </c>
      <c r="L50" s="141">
        <v>1951.096</v>
      </c>
    </row>
    <row r="51" spans="1:12" ht="15" customHeight="1">
      <c r="A51" s="143"/>
      <c r="B51" s="2"/>
      <c r="C51" s="145" t="s">
        <v>65</v>
      </c>
      <c r="D51" s="145"/>
      <c r="E51" s="145"/>
      <c r="F51" s="143"/>
      <c r="G51" s="141">
        <v>217.31100000000001</v>
      </c>
      <c r="H51" s="141">
        <v>237.46799999999999</v>
      </c>
      <c r="I51" s="141">
        <v>254.74100000000001</v>
      </c>
      <c r="J51" s="141">
        <v>191.20599999999999</v>
      </c>
      <c r="K51" s="141">
        <v>195.59800000000001</v>
      </c>
      <c r="L51" s="141">
        <v>1396.5740000000001</v>
      </c>
    </row>
    <row r="52" spans="1:12" ht="15" customHeight="1">
      <c r="A52" s="143"/>
      <c r="B52" s="2"/>
      <c r="C52" s="145" t="s">
        <v>41</v>
      </c>
      <c r="D52" s="145"/>
      <c r="E52" s="145"/>
      <c r="F52" s="143"/>
      <c r="G52" s="141">
        <v>1217.491</v>
      </c>
      <c r="H52" s="141">
        <v>1349.7339999999999</v>
      </c>
      <c r="I52" s="141">
        <v>1517.2190000000001</v>
      </c>
      <c r="J52" s="141">
        <v>1368.8789999999999</v>
      </c>
      <c r="K52" s="141">
        <v>1338.874</v>
      </c>
      <c r="L52" s="141">
        <v>1609.0530000000001</v>
      </c>
    </row>
    <row r="53" spans="1:12" ht="15" customHeight="1">
      <c r="A53" s="143"/>
      <c r="B53" s="2"/>
      <c r="C53" s="2" t="s">
        <v>42</v>
      </c>
      <c r="D53" s="2"/>
      <c r="E53" s="2"/>
      <c r="G53" s="141">
        <v>495.65800000000002</v>
      </c>
      <c r="H53" s="141">
        <v>562.54600000000005</v>
      </c>
      <c r="I53" s="141">
        <v>682.37300000000005</v>
      </c>
      <c r="J53" s="141">
        <v>771.928</v>
      </c>
      <c r="K53" s="141">
        <v>1012.9109999999999</v>
      </c>
      <c r="L53" s="141">
        <v>440.84300000000002</v>
      </c>
    </row>
    <row r="54" spans="1:12" ht="15" customHeight="1">
      <c r="A54" s="143"/>
      <c r="B54" s="2"/>
      <c r="C54" s="145" t="s">
        <v>71</v>
      </c>
      <c r="D54" s="145"/>
      <c r="E54" s="145"/>
      <c r="F54" s="143"/>
      <c r="G54" s="141">
        <v>580.51</v>
      </c>
      <c r="H54" s="141">
        <v>381.49200000000002</v>
      </c>
      <c r="I54" s="141">
        <v>331.47800000000001</v>
      </c>
      <c r="J54" s="141">
        <v>587.37900000000002</v>
      </c>
      <c r="K54" s="141">
        <v>788.4</v>
      </c>
      <c r="L54" s="141">
        <v>526.77200000000005</v>
      </c>
    </row>
    <row r="55" spans="1:12" ht="15" customHeight="1">
      <c r="B55" s="2"/>
      <c r="C55" s="2" t="s">
        <v>100</v>
      </c>
      <c r="D55" s="2"/>
      <c r="E55" s="2"/>
      <c r="G55" s="141">
        <v>437.53199999999998</v>
      </c>
      <c r="H55" s="141">
        <v>741.63599999999997</v>
      </c>
      <c r="I55" s="141">
        <v>581.24599999999998</v>
      </c>
      <c r="J55" s="141">
        <v>396.49700000000001</v>
      </c>
      <c r="K55" s="141">
        <v>475.06200000000001</v>
      </c>
      <c r="L55" s="141">
        <v>288.79899999999998</v>
      </c>
    </row>
    <row r="56" spans="1:12" ht="15" customHeight="1">
      <c r="A56" s="143"/>
      <c r="B56" s="2"/>
      <c r="C56" s="145" t="s">
        <v>119</v>
      </c>
      <c r="D56" s="145"/>
      <c r="E56" s="145"/>
      <c r="F56" s="143"/>
      <c r="G56" s="141">
        <v>316.96800000000002</v>
      </c>
      <c r="H56" s="141">
        <v>480.89</v>
      </c>
      <c r="I56" s="141">
        <v>294.91000000000003</v>
      </c>
      <c r="J56" s="141">
        <v>481.50599999999997</v>
      </c>
      <c r="K56" s="141">
        <v>292.142</v>
      </c>
      <c r="L56" s="141">
        <v>469.28100000000001</v>
      </c>
    </row>
    <row r="57" spans="1:12" ht="15" customHeight="1">
      <c r="B57" s="2"/>
      <c r="C57" s="2" t="s">
        <v>43</v>
      </c>
      <c r="D57" s="2"/>
      <c r="E57" s="2"/>
      <c r="G57" s="141">
        <v>1509.6</v>
      </c>
      <c r="H57" s="141">
        <v>1023.378</v>
      </c>
      <c r="I57" s="141">
        <v>1053.778</v>
      </c>
      <c r="J57" s="141">
        <v>1182.5050000000001</v>
      </c>
      <c r="K57" s="141">
        <v>1460.404</v>
      </c>
      <c r="L57" s="141">
        <v>957.50699999999995</v>
      </c>
    </row>
    <row r="58" spans="1:12" ht="15" customHeight="1">
      <c r="A58" s="143"/>
      <c r="B58" s="2"/>
      <c r="C58" s="145" t="s">
        <v>66</v>
      </c>
      <c r="D58" s="145"/>
      <c r="E58" s="145"/>
      <c r="F58" s="143"/>
      <c r="G58" s="141">
        <v>75.078000000000003</v>
      </c>
      <c r="H58" s="141">
        <v>70.111000000000004</v>
      </c>
      <c r="I58" s="141">
        <v>74.256</v>
      </c>
      <c r="J58" s="141">
        <v>106.06399999999999</v>
      </c>
      <c r="K58" s="141">
        <v>86.897999999999996</v>
      </c>
      <c r="L58" s="141">
        <v>236.65100000000001</v>
      </c>
    </row>
    <row r="59" spans="1:12" ht="15" customHeight="1">
      <c r="B59" s="2"/>
      <c r="C59" s="2" t="s">
        <v>101</v>
      </c>
      <c r="D59" s="2"/>
      <c r="E59" s="2"/>
      <c r="G59" s="141">
        <v>380.13900000000001</v>
      </c>
      <c r="H59" s="141">
        <v>418.68099999999998</v>
      </c>
      <c r="I59" s="141">
        <v>550.58000000000004</v>
      </c>
      <c r="J59" s="141">
        <v>566.35199999999998</v>
      </c>
      <c r="K59" s="141">
        <v>572.928</v>
      </c>
      <c r="L59" s="141">
        <v>86.643000000000001</v>
      </c>
    </row>
    <row r="60" spans="1:12" ht="15" customHeight="1">
      <c r="A60" s="143"/>
      <c r="B60" s="155"/>
      <c r="C60" s="145" t="s">
        <v>120</v>
      </c>
      <c r="D60" s="145"/>
      <c r="E60" s="145"/>
      <c r="F60" s="143"/>
      <c r="G60" s="141">
        <v>1171.71</v>
      </c>
      <c r="H60" s="141">
        <v>1194.9559999999983</v>
      </c>
      <c r="I60" s="141">
        <v>1543.4130000000041</v>
      </c>
      <c r="J60" s="141">
        <v>1938.989</v>
      </c>
      <c r="K60" s="141">
        <v>3017.4789999999998</v>
      </c>
      <c r="L60" s="141">
        <v>1553.3989999999999</v>
      </c>
    </row>
    <row r="61" spans="1:12" ht="7.5" customHeight="1">
      <c r="A61" s="147"/>
      <c r="B61" s="148"/>
      <c r="C61" s="149"/>
      <c r="D61" s="149"/>
      <c r="E61" s="149"/>
      <c r="F61" s="147"/>
      <c r="G61" s="151"/>
      <c r="H61" s="151"/>
      <c r="I61" s="151"/>
      <c r="J61" s="151"/>
      <c r="K61" s="151"/>
      <c r="L61" s="151"/>
    </row>
    <row r="62" spans="1:12" s="311" customFormat="1" ht="14.4" customHeight="1">
      <c r="A62" s="161"/>
      <c r="B62" s="162" t="s">
        <v>198</v>
      </c>
      <c r="C62" s="162"/>
      <c r="D62" s="162"/>
      <c r="E62" s="162"/>
      <c r="F62" s="163"/>
      <c r="G62" s="4">
        <v>13579.621999999999</v>
      </c>
      <c r="H62" s="4">
        <v>12069.752</v>
      </c>
      <c r="I62" s="4">
        <v>11870.45</v>
      </c>
      <c r="J62" s="4">
        <v>13741.483</v>
      </c>
      <c r="K62" s="4">
        <v>15416.2</v>
      </c>
      <c r="L62" s="4">
        <v>14093.380999999999</v>
      </c>
    </row>
    <row r="63" spans="1:12" ht="14.1" customHeight="1">
      <c r="A63" s="143"/>
      <c r="B63" s="155"/>
      <c r="C63" s="145"/>
      <c r="D63" s="145"/>
      <c r="E63" s="145"/>
      <c r="F63" s="143"/>
      <c r="G63" s="141"/>
      <c r="H63" s="141"/>
      <c r="I63" s="141"/>
      <c r="J63" s="141"/>
      <c r="K63" s="141"/>
      <c r="L63" s="141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0">
        <v>6013.7669999999998</v>
      </c>
      <c r="H64" s="20">
        <v>5781.5450000000001</v>
      </c>
      <c r="I64" s="20">
        <v>5670.2689999999993</v>
      </c>
      <c r="J64" s="20">
        <v>5606.1990000000005</v>
      </c>
      <c r="K64" s="20">
        <v>7630.5870000000004</v>
      </c>
      <c r="L64" s="20">
        <v>5552.8739999999998</v>
      </c>
    </row>
    <row r="65" spans="1:12" ht="15" customHeight="1">
      <c r="A65" s="143"/>
      <c r="B65" s="155"/>
      <c r="C65" s="145" t="s">
        <v>45</v>
      </c>
      <c r="D65" s="145"/>
      <c r="E65" s="145"/>
      <c r="F65" s="143"/>
      <c r="G65" s="141">
        <v>5228.3029999999999</v>
      </c>
      <c r="H65" s="141">
        <v>5014.6450000000004</v>
      </c>
      <c r="I65" s="141">
        <v>5014.3109999999997</v>
      </c>
      <c r="J65" s="141">
        <v>5083.8940000000002</v>
      </c>
      <c r="K65" s="141">
        <v>5141.2870000000003</v>
      </c>
      <c r="L65" s="141">
        <v>4999.9110000000001</v>
      </c>
    </row>
    <row r="66" spans="1:12" ht="15" customHeight="1">
      <c r="A66" s="143"/>
      <c r="B66" s="155"/>
      <c r="C66" s="145" t="s">
        <v>46</v>
      </c>
      <c r="D66" s="145"/>
      <c r="E66" s="145"/>
      <c r="F66" s="143"/>
      <c r="G66" s="141">
        <v>518.97799999999995</v>
      </c>
      <c r="H66" s="141">
        <v>514.79</v>
      </c>
      <c r="I66" s="141">
        <v>582.4</v>
      </c>
      <c r="J66" s="141">
        <v>456.303</v>
      </c>
      <c r="K66" s="141">
        <v>594.60199999999998</v>
      </c>
      <c r="L66" s="141">
        <v>485.21</v>
      </c>
    </row>
    <row r="67" spans="1:12" ht="15" customHeight="1">
      <c r="A67" s="143"/>
      <c r="B67" s="155"/>
      <c r="C67" s="145" t="s">
        <v>121</v>
      </c>
      <c r="D67" s="145"/>
      <c r="E67" s="145"/>
      <c r="F67" s="143"/>
      <c r="G67" s="141">
        <v>266.48599999999999</v>
      </c>
      <c r="H67" s="141">
        <v>252.11</v>
      </c>
      <c r="I67" s="141">
        <v>73.558000000000007</v>
      </c>
      <c r="J67" s="141">
        <v>66.001999999999995</v>
      </c>
      <c r="K67" s="141">
        <v>1894.6980000000001</v>
      </c>
      <c r="L67" s="141">
        <v>67.753</v>
      </c>
    </row>
    <row r="68" spans="1:12" ht="14.1" customHeight="1">
      <c r="A68" s="143"/>
      <c r="B68" s="155"/>
      <c r="C68" s="145"/>
      <c r="D68" s="145"/>
      <c r="E68" s="145"/>
      <c r="F68" s="143"/>
      <c r="G68" s="108"/>
      <c r="H68" s="108"/>
      <c r="I68" s="108"/>
      <c r="J68" s="108"/>
      <c r="K68" s="108"/>
      <c r="L68" s="108"/>
    </row>
    <row r="69" spans="1:12" s="60" customFormat="1" ht="17.100000000000001" customHeight="1">
      <c r="A69" s="18"/>
      <c r="B69" s="19" t="s">
        <v>47</v>
      </c>
      <c r="C69" s="19"/>
      <c r="D69" s="19"/>
      <c r="E69" s="19"/>
      <c r="F69" s="18"/>
      <c r="G69" s="20">
        <v>1371.652</v>
      </c>
      <c r="H69" s="20">
        <v>1873.06</v>
      </c>
      <c r="I69" s="20">
        <v>1464.1390000000001</v>
      </c>
      <c r="J69" s="20">
        <v>1756.0349999999999</v>
      </c>
      <c r="K69" s="20">
        <v>1362.1179999999999</v>
      </c>
      <c r="L69" s="20">
        <v>1339.7670000000001</v>
      </c>
    </row>
    <row r="70" spans="1:12" ht="15" customHeight="1">
      <c r="A70" s="143"/>
      <c r="B70" s="155"/>
      <c r="C70" s="145" t="s">
        <v>48</v>
      </c>
      <c r="D70" s="145"/>
      <c r="E70" s="145"/>
      <c r="F70" s="143"/>
      <c r="G70" s="141">
        <v>226.59</v>
      </c>
      <c r="H70" s="141">
        <v>125.012</v>
      </c>
      <c r="I70" s="141">
        <v>194.023</v>
      </c>
      <c r="J70" s="141">
        <v>117.279</v>
      </c>
      <c r="K70" s="141">
        <v>281.18900000000002</v>
      </c>
      <c r="L70" s="141">
        <v>335.25200000000001</v>
      </c>
    </row>
    <row r="71" spans="1:12" ht="15" customHeight="1">
      <c r="A71" s="143"/>
      <c r="B71" s="155"/>
      <c r="C71" s="145" t="s">
        <v>123</v>
      </c>
      <c r="D71" s="145"/>
      <c r="E71" s="145"/>
      <c r="F71" s="143"/>
      <c r="G71" s="141">
        <v>224.227</v>
      </c>
      <c r="H71" s="141">
        <v>255.49299999999999</v>
      </c>
      <c r="I71" s="141">
        <v>439.37799999999999</v>
      </c>
      <c r="J71" s="141">
        <v>975.46799999999996</v>
      </c>
      <c r="K71" s="141">
        <v>272.17700000000002</v>
      </c>
      <c r="L71" s="141">
        <v>212.05799999999999</v>
      </c>
    </row>
    <row r="72" spans="1:12" ht="15" customHeight="1">
      <c r="A72" s="143"/>
      <c r="B72" s="155"/>
      <c r="C72" s="145" t="s">
        <v>122</v>
      </c>
      <c r="D72" s="145"/>
      <c r="E72" s="145"/>
      <c r="F72" s="143"/>
      <c r="G72" s="141">
        <v>296.536</v>
      </c>
      <c r="H72" s="141">
        <v>747.505</v>
      </c>
      <c r="I72" s="141">
        <v>301.01400000000001</v>
      </c>
      <c r="J72" s="141">
        <v>185.053</v>
      </c>
      <c r="K72" s="141">
        <v>227.71799999999999</v>
      </c>
      <c r="L72" s="141">
        <v>249.99700000000001</v>
      </c>
    </row>
    <row r="73" spans="1:12" ht="15" customHeight="1">
      <c r="A73" s="143"/>
      <c r="B73" s="155"/>
      <c r="C73" s="145" t="s">
        <v>124</v>
      </c>
      <c r="D73" s="145"/>
      <c r="E73" s="145"/>
      <c r="F73" s="143"/>
      <c r="G73" s="141">
        <v>624.29899999999998</v>
      </c>
      <c r="H73" s="141">
        <v>745.05</v>
      </c>
      <c r="I73" s="141">
        <v>529.72400000000005</v>
      </c>
      <c r="J73" s="141">
        <v>478.23500000000001</v>
      </c>
      <c r="K73" s="141">
        <v>581.03399999999999</v>
      </c>
      <c r="L73" s="141">
        <v>542.46</v>
      </c>
    </row>
    <row r="74" spans="1:12" ht="14.1" customHeight="1">
      <c r="A74" s="143"/>
      <c r="B74" s="155"/>
      <c r="C74" s="145"/>
      <c r="D74" s="145"/>
      <c r="E74" s="145"/>
      <c r="F74" s="143"/>
      <c r="G74" s="108"/>
      <c r="H74" s="108"/>
      <c r="I74" s="108"/>
      <c r="J74" s="108"/>
      <c r="K74" s="108"/>
      <c r="L74" s="108"/>
    </row>
    <row r="75" spans="1:12" s="60" customFormat="1" ht="17.100000000000001" customHeight="1">
      <c r="A75" s="18"/>
      <c r="B75" s="19" t="s">
        <v>160</v>
      </c>
      <c r="C75" s="19"/>
      <c r="D75" s="19"/>
      <c r="E75" s="19"/>
      <c r="F75" s="18"/>
      <c r="G75" s="20">
        <v>378.66899999999998</v>
      </c>
      <c r="H75" s="20">
        <v>314.529</v>
      </c>
      <c r="I75" s="20">
        <v>520.74</v>
      </c>
      <c r="J75" s="20">
        <v>315.995</v>
      </c>
      <c r="K75" s="20">
        <v>1879.133</v>
      </c>
      <c r="L75" s="20">
        <v>148.577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471"/>
      <c r="B80" s="471"/>
      <c r="C80" s="471"/>
      <c r="D80" s="471"/>
      <c r="E80" s="471"/>
      <c r="F80" s="471"/>
      <c r="G80" s="471"/>
      <c r="H80" s="471"/>
      <c r="I80" s="471"/>
      <c r="J80" s="471"/>
      <c r="K80" s="471"/>
      <c r="L80" s="319"/>
    </row>
    <row r="81" spans="1:12" s="312" customFormat="1" ht="21.75" customHeight="1">
      <c r="A81" s="63"/>
      <c r="B81" s="63"/>
      <c r="C81" s="63"/>
      <c r="D81" s="63"/>
      <c r="E81" s="63"/>
      <c r="F81" s="63"/>
      <c r="G81" s="63"/>
      <c r="H81" s="63"/>
      <c r="I81" s="63"/>
      <c r="J81" s="86"/>
      <c r="K81" s="86"/>
      <c r="L81" s="63"/>
    </row>
    <row r="82" spans="1:12">
      <c r="B82" s="1"/>
      <c r="C82" s="80"/>
      <c r="D82" s="80"/>
      <c r="E82" s="80"/>
      <c r="F82" s="80"/>
      <c r="G82" s="279"/>
      <c r="H82" s="280"/>
      <c r="I82" s="280"/>
      <c r="J82" s="281"/>
      <c r="K82" s="281"/>
      <c r="L82" s="282"/>
    </row>
    <row r="83" spans="1:12" ht="15">
      <c r="B83" s="1"/>
      <c r="C83" s="80"/>
      <c r="D83" s="80"/>
      <c r="E83" s="80"/>
      <c r="F83" s="80"/>
      <c r="G83" s="242"/>
      <c r="H83" s="242"/>
      <c r="I83" s="242"/>
      <c r="J83" s="242"/>
      <c r="K83" s="242"/>
      <c r="L83" s="242"/>
    </row>
    <row r="84" spans="1:12" ht="15">
      <c r="B84" s="1"/>
      <c r="C84" s="80"/>
      <c r="D84" s="80"/>
      <c r="E84" s="80"/>
      <c r="F84" s="80"/>
      <c r="G84" s="132"/>
      <c r="H84" s="132"/>
      <c r="I84" s="132"/>
      <c r="J84" s="132"/>
      <c r="K84" s="132"/>
      <c r="L84" s="132"/>
    </row>
    <row r="85" spans="1:12" ht="15">
      <c r="B85" s="1"/>
      <c r="C85" s="80"/>
      <c r="D85" s="80"/>
      <c r="E85" s="80"/>
      <c r="F85" s="80"/>
      <c r="G85" s="244"/>
      <c r="H85" s="244"/>
      <c r="I85" s="244"/>
      <c r="J85" s="283"/>
      <c r="K85" s="283"/>
      <c r="L85" s="244"/>
    </row>
    <row r="86" spans="1:12">
      <c r="J86" s="132"/>
      <c r="K86" s="132"/>
    </row>
    <row r="87" spans="1:12">
      <c r="J87" s="132"/>
      <c r="K87" s="132"/>
    </row>
    <row r="88" spans="1:12" ht="15">
      <c r="B88" s="1"/>
      <c r="J88" s="132"/>
      <c r="K88" s="132"/>
    </row>
  </sheetData>
  <mergeCells count="5">
    <mergeCell ref="A2:C3"/>
    <mergeCell ref="J3:K4"/>
    <mergeCell ref="A5:F5"/>
    <mergeCell ref="A7:E7"/>
    <mergeCell ref="A80:K80"/>
  </mergeCells>
  <conditionalFormatting sqref="D77:E78">
    <cfRule type="duplicateValues" dxfId="1" priority="1"/>
  </conditionalFormatting>
  <conditionalFormatting sqref="D9:E76">
    <cfRule type="duplicateValues" dxfId="0" priority="2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85"/>
  <sheetViews>
    <sheetView showGridLines="0" view="pageBreakPreview" zoomScale="70" zoomScaleNormal="70" zoomScaleSheetLayoutView="70" workbookViewId="0">
      <selection activeCell="A2" sqref="A2:C3"/>
    </sheetView>
  </sheetViews>
  <sheetFormatPr defaultColWidth="9.109375" defaultRowHeight="15.6"/>
  <cols>
    <col min="1" max="1" width="3.6640625" style="37" customWidth="1"/>
    <col min="2" max="2" width="6.33203125" style="38" customWidth="1"/>
    <col min="3" max="3" width="9.6640625" style="1" customWidth="1"/>
    <col min="4" max="4" width="5" style="1" customWidth="1"/>
    <col min="5" max="5" width="49.44140625" style="1" customWidth="1"/>
    <col min="6" max="6" width="3.44140625" style="1" customWidth="1"/>
    <col min="7" max="9" width="15.6640625" style="39" customWidth="1"/>
    <col min="10" max="12" width="15.6640625" style="40" customWidth="1"/>
    <col min="13" max="16384" width="9.109375" style="1"/>
  </cols>
  <sheetData>
    <row r="2" spans="1:12" s="43" customFormat="1">
      <c r="A2" s="460" t="s">
        <v>251</v>
      </c>
      <c r="B2" s="460"/>
      <c r="C2" s="460"/>
      <c r="D2" s="41" t="s">
        <v>154</v>
      </c>
      <c r="E2" s="42"/>
      <c r="G2" s="44"/>
      <c r="H2" s="45"/>
      <c r="I2" s="45"/>
    </row>
    <row r="3" spans="1:12" s="43" customFormat="1" ht="15" customHeight="1">
      <c r="A3" s="460"/>
      <c r="B3" s="460"/>
      <c r="C3" s="460"/>
      <c r="D3" s="48" t="s">
        <v>210</v>
      </c>
      <c r="E3" s="42"/>
      <c r="G3" s="50"/>
      <c r="H3" s="50"/>
      <c r="J3" s="461"/>
      <c r="K3" s="461"/>
      <c r="L3" s="51"/>
    </row>
    <row r="4" spans="1:12" ht="12" customHeight="1">
      <c r="A4" s="52"/>
      <c r="B4" s="53"/>
      <c r="C4" s="7"/>
      <c r="D4" s="7"/>
      <c r="E4" s="7"/>
      <c r="F4" s="7"/>
      <c r="G4" s="50"/>
      <c r="H4" s="50"/>
      <c r="I4" s="54"/>
      <c r="J4" s="461"/>
      <c r="K4" s="461"/>
      <c r="L4" s="54"/>
    </row>
    <row r="5" spans="1:12" s="276" customFormat="1" ht="24.75" customHeight="1">
      <c r="A5" s="464" t="s">
        <v>239</v>
      </c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s="43" customFormat="1" ht="18" customHeight="1">
      <c r="A6" s="89"/>
      <c r="B6" s="89"/>
      <c r="C6" s="89"/>
      <c r="D6" s="90"/>
      <c r="E6" s="91"/>
      <c r="F6" s="91"/>
      <c r="G6" s="91"/>
      <c r="H6" s="91"/>
      <c r="I6" s="91"/>
      <c r="J6" s="91"/>
      <c r="K6" s="89"/>
      <c r="L6" s="89"/>
    </row>
    <row r="7" spans="1:12" s="43" customFormat="1" ht="24.75" customHeight="1" thickBot="1">
      <c r="A7" s="468" t="s">
        <v>142</v>
      </c>
      <c r="B7" s="468"/>
      <c r="C7" s="468"/>
      <c r="D7" s="468"/>
      <c r="E7" s="468"/>
      <c r="F7" s="236"/>
      <c r="G7" s="301">
        <f>'Table 1'!G7/'Table 1'!G$7*100</f>
        <v>100</v>
      </c>
      <c r="H7" s="301">
        <f>'Table 1'!H7/'Table 1'!H$7*100</f>
        <v>100</v>
      </c>
      <c r="I7" s="301">
        <f>'Table 1'!I7/'Table 1'!I$7*100</f>
        <v>100</v>
      </c>
      <c r="J7" s="301">
        <f>'Table 1'!J7/'Table 1'!J$7*100</f>
        <v>100</v>
      </c>
      <c r="K7" s="301">
        <f>'Table 1'!K7/'Table 1'!K$7*100</f>
        <v>100</v>
      </c>
      <c r="L7" s="301">
        <f>'Table 1'!L7/'Table 1'!L$7*100</f>
        <v>100</v>
      </c>
    </row>
    <row r="8" spans="1:12" s="43" customFormat="1" ht="24.75" customHeight="1">
      <c r="A8" s="52"/>
      <c r="B8" s="52"/>
      <c r="C8" s="52"/>
      <c r="D8" s="52"/>
      <c r="E8" s="52"/>
      <c r="F8" s="60"/>
      <c r="G8" s="93"/>
      <c r="H8" s="93"/>
      <c r="I8" s="93"/>
      <c r="J8" s="93"/>
      <c r="K8" s="93"/>
      <c r="L8" s="93"/>
    </row>
    <row r="9" spans="1:12" s="137" customFormat="1" ht="20.100000000000001" customHeight="1">
      <c r="A9" s="11" t="s">
        <v>73</v>
      </c>
      <c r="B9" s="451" t="s">
        <v>58</v>
      </c>
      <c r="C9" s="451"/>
      <c r="D9" s="451"/>
      <c r="E9" s="451"/>
      <c r="F9" s="12"/>
      <c r="G9" s="17">
        <f>'Table 1'!G9/'Table 1'!G$7*100</f>
        <v>6.9844676259053244</v>
      </c>
      <c r="H9" s="17">
        <f>'Table 1'!H9/'Table 1'!H$7*100</f>
        <v>13.705320062533415</v>
      </c>
      <c r="I9" s="17">
        <f>'Table 1'!I9/'Table 1'!I$7*100</f>
        <v>17.829590457191891</v>
      </c>
      <c r="J9" s="17">
        <f>'Table 1'!J9/'Table 1'!J$7*100</f>
        <v>13.957990956920142</v>
      </c>
      <c r="K9" s="17">
        <f>'Table 1'!K9/'Table 1'!K$7*100</f>
        <v>9.1994955308276669</v>
      </c>
      <c r="L9" s="17">
        <f>'Table 1'!L9/'Table 1'!L$7*100</f>
        <v>8.8518141760612394</v>
      </c>
    </row>
    <row r="10" spans="1:12" s="65" customFormat="1" ht="20.100000000000001" customHeight="1">
      <c r="A10" s="63"/>
      <c r="B10" s="458" t="s">
        <v>59</v>
      </c>
      <c r="C10" s="458"/>
      <c r="D10" s="458"/>
      <c r="E10" s="458"/>
      <c r="F10" s="60"/>
      <c r="G10" s="88"/>
      <c r="H10" s="88"/>
      <c r="I10" s="88"/>
      <c r="J10" s="88"/>
      <c r="K10" s="88"/>
      <c r="L10" s="88"/>
    </row>
    <row r="11" spans="1:12" s="43" customFormat="1" ht="9" customHeight="1">
      <c r="A11" s="63"/>
      <c r="B11" s="66"/>
      <c r="C11" s="66"/>
      <c r="D11" s="66"/>
      <c r="E11" s="66"/>
      <c r="F11" s="60"/>
      <c r="G11" s="88"/>
      <c r="H11" s="88"/>
      <c r="I11" s="88"/>
      <c r="J11" s="88"/>
      <c r="K11" s="88"/>
      <c r="L11" s="88"/>
    </row>
    <row r="12" spans="1:12" s="137" customFormat="1" ht="20.100000000000001" customHeight="1">
      <c r="A12" s="11" t="s">
        <v>74</v>
      </c>
      <c r="B12" s="455" t="s">
        <v>13</v>
      </c>
      <c r="C12" s="455"/>
      <c r="D12" s="455"/>
      <c r="E12" s="455"/>
      <c r="F12" s="14"/>
      <c r="G12" s="17">
        <f>'Table 1'!G12/'Table 1'!G$7*100</f>
        <v>1.371842823058379</v>
      </c>
      <c r="H12" s="17">
        <f>'Table 1'!H12/'Table 1'!H$7*100</f>
        <v>1.9850567000321209</v>
      </c>
      <c r="I12" s="17">
        <f>'Table 1'!I12/'Table 1'!I$7*100</f>
        <v>1.9752024222817854</v>
      </c>
      <c r="J12" s="17">
        <f>'Table 1'!J12/'Table 1'!J$7*100</f>
        <v>1.7395241976520648</v>
      </c>
      <c r="K12" s="17">
        <f>'Table 1'!K12/'Table 1'!K$7*100</f>
        <v>1.7258432306615761</v>
      </c>
      <c r="L12" s="17">
        <f>'Table 1'!L12/'Table 1'!L$7*100</f>
        <v>2.3513295747101091</v>
      </c>
    </row>
    <row r="13" spans="1:12" s="43" customFormat="1" ht="20.100000000000001" customHeight="1">
      <c r="A13" s="63"/>
      <c r="B13" s="458" t="s">
        <v>6</v>
      </c>
      <c r="C13" s="458"/>
      <c r="D13" s="458"/>
      <c r="E13" s="458"/>
      <c r="F13" s="60"/>
      <c r="G13" s="88"/>
      <c r="H13" s="88"/>
      <c r="I13" s="88"/>
      <c r="J13" s="88"/>
      <c r="K13" s="88"/>
      <c r="L13" s="88"/>
    </row>
    <row r="14" spans="1:12" s="43" customFormat="1" ht="9" customHeight="1">
      <c r="A14" s="63"/>
      <c r="B14" s="66"/>
      <c r="C14" s="66"/>
      <c r="D14" s="66"/>
      <c r="E14" s="66"/>
      <c r="F14" s="60"/>
      <c r="G14" s="88"/>
      <c r="H14" s="88"/>
      <c r="I14" s="88"/>
      <c r="J14" s="88"/>
      <c r="K14" s="88"/>
      <c r="L14" s="88"/>
    </row>
    <row r="15" spans="1:12" s="43" customFormat="1" ht="20.100000000000001" customHeight="1">
      <c r="A15" s="11" t="s">
        <v>75</v>
      </c>
      <c r="B15" s="451" t="s">
        <v>161</v>
      </c>
      <c r="C15" s="451"/>
      <c r="D15" s="451"/>
      <c r="E15" s="451"/>
      <c r="F15" s="14"/>
      <c r="G15" s="17">
        <f>'Table 1'!G15/'Table 1'!G$7*100</f>
        <v>12.752395666962165</v>
      </c>
      <c r="H15" s="17">
        <f>'Table 1'!H15/'Table 1'!H$7*100</f>
        <v>14.828591046674022</v>
      </c>
      <c r="I15" s="17">
        <f>'Table 1'!I15/'Table 1'!I$7*100</f>
        <v>18.708726611625927</v>
      </c>
      <c r="J15" s="17">
        <f>'Table 1'!J15/'Table 1'!J$7*100</f>
        <v>18.791245186101932</v>
      </c>
      <c r="K15" s="17">
        <f>'Table 1'!K15/'Table 1'!K$7*100</f>
        <v>15.482141953572173</v>
      </c>
      <c r="L15" s="17">
        <f>'Table 1'!L15/'Table 1'!L$7*100</f>
        <v>14.259475924297563</v>
      </c>
    </row>
    <row r="16" spans="1:12" s="43" customFormat="1" ht="20.100000000000001" customHeight="1">
      <c r="A16" s="67"/>
      <c r="B16" s="63" t="s">
        <v>92</v>
      </c>
      <c r="C16" s="453" t="s">
        <v>162</v>
      </c>
      <c r="D16" s="453"/>
      <c r="E16" s="453"/>
      <c r="F16" s="60"/>
      <c r="G16" s="94">
        <f>'Table 1'!G16/'Table 1'!G$7*100</f>
        <v>4.2070705456348705</v>
      </c>
      <c r="H16" s="94">
        <f>'Table 1'!H16/'Table 1'!H$7*100</f>
        <v>8.3745009794591407</v>
      </c>
      <c r="I16" s="94">
        <f>'Table 1'!I16/'Table 1'!I$7*100</f>
        <v>10.548502731245026</v>
      </c>
      <c r="J16" s="88">
        <f>'Table 1'!J16/'Table 1'!J$7*100</f>
        <v>6.5471489080557586</v>
      </c>
      <c r="K16" s="88">
        <f>'Table 1'!K16/'Table 1'!K$7*100</f>
        <v>4.6302259573805973</v>
      </c>
      <c r="L16" s="88">
        <f>'Table 1'!L16/'Table 1'!L$7*100</f>
        <v>4.0482411387753556</v>
      </c>
    </row>
    <row r="17" spans="1:12" s="43" customFormat="1" ht="20.100000000000001" customHeight="1">
      <c r="A17" s="67"/>
      <c r="B17" s="63"/>
      <c r="C17" s="7" t="s">
        <v>93</v>
      </c>
      <c r="D17" s="454" t="s">
        <v>163</v>
      </c>
      <c r="E17" s="454"/>
      <c r="F17" s="60"/>
      <c r="G17" s="94">
        <f>'Table 1'!G17/'Table 1'!G$7*100</f>
        <v>1.2927122457859634</v>
      </c>
      <c r="H17" s="94">
        <f>'Table 1'!H17/'Table 1'!H$7*100</f>
        <v>2.8262059754053208</v>
      </c>
      <c r="I17" s="94">
        <f>'Table 1'!I17/'Table 1'!I$7*100</f>
        <v>3.9113902221433823</v>
      </c>
      <c r="J17" s="94">
        <f>'Table 1'!J17/'Table 1'!J$7*100</f>
        <v>2.6920082948037125</v>
      </c>
      <c r="K17" s="94">
        <f>'Table 1'!K17/'Table 1'!K$7*100</f>
        <v>1.5569498427221384</v>
      </c>
      <c r="L17" s="94">
        <f>'Table 1'!L17/'Table 1'!L$7*100</f>
        <v>1.2221713479868561</v>
      </c>
    </row>
    <row r="18" spans="1:12" s="43" customFormat="1" ht="20.100000000000001" customHeight="1">
      <c r="A18" s="67"/>
      <c r="B18" s="63"/>
      <c r="C18" s="7" t="s">
        <v>94</v>
      </c>
      <c r="D18" s="454" t="s">
        <v>164</v>
      </c>
      <c r="E18" s="454"/>
      <c r="F18" s="60"/>
      <c r="G18" s="94">
        <f>'Table 1'!G18/'Table 1'!G$7*100</f>
        <v>2.9143582998489079</v>
      </c>
      <c r="H18" s="94">
        <f>'Table 1'!H18/'Table 1'!H$7*100</f>
        <v>5.5482950040538199</v>
      </c>
      <c r="I18" s="94">
        <f>'Table 1'!I18/'Table 1'!I$7*100</f>
        <v>6.6371125091016436</v>
      </c>
      <c r="J18" s="94">
        <f>'Table 1'!J18/'Table 1'!J$7*100</f>
        <v>3.8551406132520456</v>
      </c>
      <c r="K18" s="94">
        <f>'Table 1'!K18/'Table 1'!K$7*100</f>
        <v>3.0732761146584591</v>
      </c>
      <c r="L18" s="94">
        <f>'Table 1'!L18/'Table 1'!L$7*100</f>
        <v>2.8260697907884995</v>
      </c>
    </row>
    <row r="19" spans="1:12" s="43" customFormat="1" ht="20.100000000000001" customHeight="1">
      <c r="A19" s="67"/>
      <c r="B19" s="63" t="s">
        <v>95</v>
      </c>
      <c r="C19" s="453" t="s">
        <v>165</v>
      </c>
      <c r="D19" s="453"/>
      <c r="E19" s="453"/>
      <c r="F19" s="60"/>
      <c r="G19" s="94">
        <f>'Table 1'!G19/'Table 1'!G$7*100</f>
        <v>7.4607902634817282</v>
      </c>
      <c r="H19" s="94">
        <f>'Table 1'!H19/'Table 1'!H$7*100</f>
        <v>3.7668253680832127</v>
      </c>
      <c r="I19" s="94">
        <f>'Table 1'!I19/'Table 1'!I$7*100</f>
        <v>3.2796211286541643</v>
      </c>
      <c r="J19" s="88">
        <f>'Table 1'!J19/'Table 1'!J$7*100</f>
        <v>7.4244489342270352</v>
      </c>
      <c r="K19" s="88">
        <f>'Table 1'!K19/'Table 1'!K$7*100</f>
        <v>8.4352166518810776</v>
      </c>
      <c r="L19" s="88">
        <f>'Table 1'!L19/'Table 1'!L$7*100</f>
        <v>7.9816551676981984</v>
      </c>
    </row>
    <row r="20" spans="1:12" s="43" customFormat="1" ht="20.100000000000001" customHeight="1">
      <c r="A20" s="67"/>
      <c r="B20" s="63"/>
      <c r="C20" s="7" t="s">
        <v>96</v>
      </c>
      <c r="D20" s="453" t="s">
        <v>166</v>
      </c>
      <c r="E20" s="453"/>
      <c r="F20" s="453"/>
      <c r="G20" s="94">
        <f>'Table 1'!G20/'Table 1'!G$7*100</f>
        <v>0.63269624789399725</v>
      </c>
      <c r="H20" s="94">
        <f>'Table 1'!H20/'Table 1'!H$7*100</f>
        <v>1.6252361304672232</v>
      </c>
      <c r="I20" s="94">
        <f>'Table 1'!I20/'Table 1'!I$7*100</f>
        <v>3.0370284017797458</v>
      </c>
      <c r="J20" s="88">
        <f>'Table 1'!J20/'Table 1'!J$7*100</f>
        <v>2.088367989363332</v>
      </c>
      <c r="K20" s="88">
        <f>'Table 1'!K20/'Table 1'!K$7*100</f>
        <v>1.2439506867762162</v>
      </c>
      <c r="L20" s="88">
        <f>'Table 1'!L20/'Table 1'!L$7*100</f>
        <v>1.3013713038763015</v>
      </c>
    </row>
    <row r="21" spans="1:12" s="43" customFormat="1" ht="20.100000000000001" customHeight="1">
      <c r="A21" s="67"/>
      <c r="B21" s="63"/>
      <c r="C21" s="7" t="s">
        <v>97</v>
      </c>
      <c r="D21" s="453" t="s">
        <v>167</v>
      </c>
      <c r="E21" s="453"/>
      <c r="F21" s="453"/>
      <c r="G21" s="94">
        <f>'Table 1'!G21/'Table 1'!G$7*100</f>
        <v>6.8280940155877312</v>
      </c>
      <c r="H21" s="94">
        <f>'Table 1'!H21/'Table 1'!H$7*100</f>
        <v>2.1415892376159888</v>
      </c>
      <c r="I21" s="94">
        <f>'Table 1'!I21/'Table 1'!I$7*100</f>
        <v>0.24259272687441874</v>
      </c>
      <c r="J21" s="88">
        <f>'Table 1'!J21/'Table 1'!J$7*100</f>
        <v>5.3360809448637019</v>
      </c>
      <c r="K21" s="88">
        <f>'Table 1'!K21/'Table 1'!K$7*100</f>
        <v>7.1912659651048605</v>
      </c>
      <c r="L21" s="88">
        <f>'Table 1'!L21/'Table 1'!L$7*100</f>
        <v>6.6802838638218969</v>
      </c>
    </row>
    <row r="22" spans="1:12" s="43" customFormat="1" ht="20.100000000000001" customHeight="1">
      <c r="A22" s="67"/>
      <c r="B22" s="63" t="s">
        <v>98</v>
      </c>
      <c r="C22" s="453" t="s">
        <v>168</v>
      </c>
      <c r="D22" s="453"/>
      <c r="E22" s="453"/>
      <c r="F22" s="60"/>
      <c r="G22" s="94">
        <f>'Table 1'!G22/'Table 1'!G$7*100</f>
        <v>1.0845348578455665</v>
      </c>
      <c r="H22" s="94">
        <f>'Table 1'!H22/'Table 1'!H$7*100</f>
        <v>2.6872646991316684</v>
      </c>
      <c r="I22" s="94">
        <f>'Table 1'!I22/'Table 1'!I$7*100</f>
        <v>4.8806027517267365</v>
      </c>
      <c r="J22" s="94">
        <f>'Table 1'!J22/'Table 1'!J$7*100</f>
        <v>4.8196473438191374</v>
      </c>
      <c r="K22" s="94">
        <f>'Table 1'!K22/'Table 1'!K$7*100</f>
        <v>2.4166993443104983</v>
      </c>
      <c r="L22" s="94">
        <f>'Table 1'!L22/'Table 1'!L$7*100</f>
        <v>2.229579617824009</v>
      </c>
    </row>
    <row r="23" spans="1:12" s="43" customFormat="1" ht="19.5" customHeight="1">
      <c r="A23" s="67"/>
      <c r="B23" s="63"/>
      <c r="C23" s="7" t="s">
        <v>134</v>
      </c>
      <c r="D23" s="453" t="s">
        <v>195</v>
      </c>
      <c r="E23" s="453"/>
      <c r="F23" s="453"/>
      <c r="G23" s="94">
        <f>'Table 1'!G23/'Table 1'!G$7*100</f>
        <v>0.39812907650145085</v>
      </c>
      <c r="H23" s="94">
        <f>'Table 1'!H23/'Table 1'!H$7*100</f>
        <v>0.96458498531526571</v>
      </c>
      <c r="I23" s="94">
        <f>'Table 1'!I23/'Table 1'!I$7*100</f>
        <v>1.7194155438303234</v>
      </c>
      <c r="J23" s="94">
        <f>'Table 1'!J23/'Table 1'!J$7*100</f>
        <v>1.3802858743032436</v>
      </c>
      <c r="K23" s="94">
        <f>'Table 1'!K23/'Table 1'!K$7*100</f>
        <v>0.82819556045833886</v>
      </c>
      <c r="L23" s="94">
        <f>'Table 1'!L23/'Table 1'!L$7*100</f>
        <v>0.62245424632420321</v>
      </c>
    </row>
    <row r="24" spans="1:12" s="43" customFormat="1" ht="19.5" customHeight="1">
      <c r="A24" s="67"/>
      <c r="B24" s="63"/>
      <c r="C24" s="7"/>
      <c r="D24" s="457" t="s">
        <v>140</v>
      </c>
      <c r="E24" s="457"/>
      <c r="F24" s="60"/>
      <c r="G24" s="94"/>
      <c r="H24" s="94"/>
      <c r="I24" s="94"/>
      <c r="J24" s="88"/>
      <c r="K24" s="88"/>
      <c r="L24" s="88"/>
    </row>
    <row r="25" spans="1:12" s="43" customFormat="1" ht="20.100000000000001" customHeight="1">
      <c r="A25" s="67"/>
      <c r="B25" s="63"/>
      <c r="C25" s="7" t="s">
        <v>135</v>
      </c>
      <c r="D25" s="453" t="s">
        <v>169</v>
      </c>
      <c r="E25" s="453"/>
      <c r="F25" s="453"/>
      <c r="G25" s="94">
        <f>'Table 1'!G25/'Table 1'!G$7*100</f>
        <v>0.68640578134411556</v>
      </c>
      <c r="H25" s="94">
        <f>'Table 1'!H25/'Table 1'!H$7*100</f>
        <v>1.7226797138164027</v>
      </c>
      <c r="I25" s="94">
        <f>'Table 1'!I25/'Table 1'!I$7*100</f>
        <v>3.1611872078964134</v>
      </c>
      <c r="J25" s="88">
        <f>'Table 1'!J25/'Table 1'!J$7*100</f>
        <v>3.4393614695158932</v>
      </c>
      <c r="K25" s="88">
        <f>'Table 1'!K25/'Table 1'!K$7*100</f>
        <v>1.5885037838521594</v>
      </c>
      <c r="L25" s="88">
        <f>'Table 1'!L25/'Table 1'!L$7*100</f>
        <v>1.6071253714998062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95"/>
      <c r="H26" s="95"/>
      <c r="I26" s="96"/>
      <c r="J26" s="94"/>
      <c r="K26" s="94"/>
      <c r="L26" s="94"/>
    </row>
    <row r="27" spans="1:12" s="43" customFormat="1" ht="20.100000000000001" customHeight="1">
      <c r="A27" s="11" t="s">
        <v>76</v>
      </c>
      <c r="B27" s="451" t="s">
        <v>170</v>
      </c>
      <c r="C27" s="451"/>
      <c r="D27" s="451"/>
      <c r="E27" s="451"/>
      <c r="F27" s="14"/>
      <c r="G27" s="17">
        <f>'Table 1'!G27/'Table 1'!G$7*100</f>
        <v>48.2563512059372</v>
      </c>
      <c r="H27" s="17">
        <f>'Table 1'!H27/'Table 1'!H$7*100</f>
        <v>13.448389117409395</v>
      </c>
      <c r="I27" s="17">
        <f>'Table 1'!I27/'Table 1'!I$7*100</f>
        <v>0.36639606996443608</v>
      </c>
      <c r="J27" s="17">
        <f>'Table 1'!J27/'Table 1'!J$7*100</f>
        <v>20.2951295879901</v>
      </c>
      <c r="K27" s="17">
        <f>'Table 1'!K27/'Table 1'!K$7*100</f>
        <v>34.894340506987788</v>
      </c>
      <c r="L27" s="17">
        <f>'Table 1'!L27/'Table 1'!L$7*100</f>
        <v>39.246652104709995</v>
      </c>
    </row>
    <row r="28" spans="1:12" s="43" customFormat="1" ht="20.100000000000001" customHeight="1">
      <c r="A28" s="63"/>
      <c r="B28" s="63">
        <v>4.0999999999999996</v>
      </c>
      <c r="C28" s="453" t="s">
        <v>171</v>
      </c>
      <c r="D28" s="453"/>
      <c r="E28" s="453"/>
      <c r="F28" s="60"/>
      <c r="G28" s="94">
        <f>'Table 1'!G28/'Table 1'!G$7*100</f>
        <v>4.8050355097709145</v>
      </c>
      <c r="H28" s="94">
        <f>'Table 1'!H28/'Table 1'!H$7*100</f>
        <v>1.6167868607110933</v>
      </c>
      <c r="I28" s="94">
        <f>'Table 1'!I28/'Table 1'!I$7*100</f>
        <v>2.8893579309962232E-2</v>
      </c>
      <c r="J28" s="88">
        <f>'Table 1'!J28/'Table 1'!J$7*100</f>
        <v>1.8974939199380734</v>
      </c>
      <c r="K28" s="88">
        <f>'Table 1'!K28/'Table 1'!K$7*100</f>
        <v>1.8848951164824268</v>
      </c>
      <c r="L28" s="88">
        <f>'Table 1'!L28/'Table 1'!L$7*100</f>
        <v>2.8197818709021081</v>
      </c>
    </row>
    <row r="29" spans="1:12" s="43" customFormat="1" ht="20.100000000000001" customHeight="1">
      <c r="A29" s="63"/>
      <c r="B29" s="63">
        <v>4.2</v>
      </c>
      <c r="C29" s="453" t="s">
        <v>172</v>
      </c>
      <c r="D29" s="453"/>
      <c r="E29" s="453"/>
      <c r="F29" s="60"/>
      <c r="G29" s="94">
        <f>'Table 1'!G29/'Table 1'!G$7*100</f>
        <v>43.45131569616629</v>
      </c>
      <c r="H29" s="94">
        <f>'Table 1'!H29/'Table 1'!H$7*100</f>
        <v>11.8316022566983</v>
      </c>
      <c r="I29" s="94">
        <f>'Table 1'!I29/'Table 1'!I$7*100</f>
        <v>0.33750249065447385</v>
      </c>
      <c r="J29" s="94">
        <f>'Table 1'!J29/'Table 1'!J$7*100</f>
        <v>18.397635668052025</v>
      </c>
      <c r="K29" s="94">
        <f>'Table 1'!K29/'Table 1'!K$7*100</f>
        <v>33.009445390505356</v>
      </c>
      <c r="L29" s="94">
        <f>'Table 1'!L29/'Table 1'!L$7*100</f>
        <v>36.426870233807882</v>
      </c>
    </row>
    <row r="30" spans="1:12" s="43" customFormat="1" ht="20.100000000000001" customHeight="1">
      <c r="A30" s="63"/>
      <c r="B30" s="70"/>
      <c r="C30" s="7" t="s">
        <v>55</v>
      </c>
      <c r="D30" s="453" t="s">
        <v>173</v>
      </c>
      <c r="E30" s="453"/>
      <c r="F30" s="453"/>
      <c r="G30" s="94">
        <f>'Table 1'!G30/'Table 1'!G$7*100</f>
        <v>0.75208856063778717</v>
      </c>
      <c r="H30" s="94">
        <f>'Table 1'!H30/'Table 1'!H$7*100</f>
        <v>0.27145121150696094</v>
      </c>
      <c r="I30" s="94">
        <f>'Table 1'!I30/'Table 1'!I$7*100</f>
        <v>7.8980931793515952E-2</v>
      </c>
      <c r="J30" s="94">
        <f>'Table 1'!J30/'Table 1'!J$7*100</f>
        <v>0.84816039917264696</v>
      </c>
      <c r="K30" s="94">
        <f>'Table 1'!K30/'Table 1'!K$7*100</f>
        <v>0.85605271972006114</v>
      </c>
      <c r="L30" s="94">
        <f>'Table 1'!L30/'Table 1'!L$7*100</f>
        <v>0.78258847272305831</v>
      </c>
    </row>
    <row r="31" spans="1:12" s="43" customFormat="1" ht="20.100000000000001" customHeight="1">
      <c r="A31" s="63"/>
      <c r="B31" s="70"/>
      <c r="C31" s="7" t="s">
        <v>56</v>
      </c>
      <c r="D31" s="453" t="s">
        <v>174</v>
      </c>
      <c r="E31" s="453"/>
      <c r="F31" s="453"/>
      <c r="G31" s="94">
        <f>'Table 1'!G31/'Table 1'!G$7*100</f>
        <v>0.74503949646641199</v>
      </c>
      <c r="H31" s="94">
        <f>'Table 1'!H31/'Table 1'!H$7*100</f>
        <v>0.38061513136317943</v>
      </c>
      <c r="I31" s="94">
        <f>'Table 1'!I31/'Table 1'!I$7*100</f>
        <v>0.11288733474447232</v>
      </c>
      <c r="J31" s="88">
        <f>'Table 1'!J31/'Table 1'!J$7*100</f>
        <v>0.83616959224721388</v>
      </c>
      <c r="K31" s="88">
        <f>'Table 1'!K31/'Table 1'!K$7*100</f>
        <v>0.90077824130813389</v>
      </c>
      <c r="L31" s="88">
        <f>'Table 1'!L31/'Table 1'!L$7*100</f>
        <v>0.91819112352166299</v>
      </c>
    </row>
    <row r="32" spans="1:12" s="43" customFormat="1" ht="20.100000000000001" customHeight="1">
      <c r="A32" s="63"/>
      <c r="B32" s="63"/>
      <c r="C32" s="7" t="s">
        <v>57</v>
      </c>
      <c r="D32" s="453" t="s">
        <v>175</v>
      </c>
      <c r="E32" s="453"/>
      <c r="F32" s="453"/>
      <c r="G32" s="94">
        <f>'Table 1'!G32/'Table 1'!G$7*100</f>
        <v>41.954187639062091</v>
      </c>
      <c r="H32" s="94">
        <f>'Table 1'!H32/'Table 1'!H$7*100</f>
        <v>11.179535913828161</v>
      </c>
      <c r="I32" s="94">
        <f>'Table 1'!I32/'Table 1'!I$7*100</f>
        <v>0.14563422411648555</v>
      </c>
      <c r="J32" s="88">
        <f>'Table 1'!J32/'Table 1'!J$7*100</f>
        <v>16.713305676632164</v>
      </c>
      <c r="K32" s="88">
        <f>'Table 1'!K32/'Table 1'!K$7*100</f>
        <v>31.252614429477159</v>
      </c>
      <c r="L32" s="88">
        <f>'Table 1'!L32/'Table 1'!L$7*100</f>
        <v>34.726090637563168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88"/>
      <c r="H33" s="88"/>
      <c r="I33" s="88"/>
      <c r="J33" s="88"/>
      <c r="K33" s="88"/>
      <c r="L33" s="88"/>
    </row>
    <row r="34" spans="1:12" s="43" customFormat="1" ht="20.100000000000001" customHeight="1">
      <c r="A34" s="11" t="s">
        <v>77</v>
      </c>
      <c r="B34" s="451" t="s">
        <v>176</v>
      </c>
      <c r="C34" s="451"/>
      <c r="D34" s="451"/>
      <c r="E34" s="451"/>
      <c r="F34" s="14"/>
      <c r="G34" s="17">
        <f>'Table 1'!G34/'Table 1'!G$7*100</f>
        <v>1.5599921506828729</v>
      </c>
      <c r="H34" s="17">
        <f>'Table 1'!H34/'Table 1'!H$7*100</f>
        <v>3.4859987478945929</v>
      </c>
      <c r="I34" s="17">
        <f>'Table 1'!I34/'Table 1'!I$7*100</f>
        <v>4.4512261288265016</v>
      </c>
      <c r="J34" s="17">
        <f>'Table 1'!J34/'Table 1'!J$7*100</f>
        <v>4.2882722665974642</v>
      </c>
      <c r="K34" s="17">
        <f>'Table 1'!K34/'Table 1'!K$7*100</f>
        <v>4.6627964109499871</v>
      </c>
      <c r="L34" s="17">
        <f>'Table 1'!L34/'Table 1'!L$7*100</f>
        <v>3.7069813850930777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97"/>
      <c r="H35" s="97"/>
      <c r="I35" s="97"/>
      <c r="J35" s="97"/>
      <c r="K35" s="97"/>
      <c r="L35" s="97"/>
    </row>
    <row r="36" spans="1:12" s="43" customFormat="1" ht="20.100000000000001" customHeight="1">
      <c r="A36" s="11" t="s">
        <v>78</v>
      </c>
      <c r="B36" s="451" t="s">
        <v>17</v>
      </c>
      <c r="C36" s="451"/>
      <c r="D36" s="451"/>
      <c r="E36" s="451"/>
      <c r="F36" s="14"/>
      <c r="G36" s="17">
        <f>'Table 1'!G36/'Table 1'!G$7*100</f>
        <v>0.89141200098739781</v>
      </c>
      <c r="H36" s="17">
        <f>'Table 1'!H36/'Table 1'!H$7*100</f>
        <v>1.8784184180355323</v>
      </c>
      <c r="I36" s="17">
        <f>'Table 1'!I36/'Table 1'!I$7*100</f>
        <v>2.2994664704389622</v>
      </c>
      <c r="J36" s="17">
        <f>'Table 1'!J36/'Table 1'!J$7*100</f>
        <v>1.8949117307151906</v>
      </c>
      <c r="K36" s="17">
        <f>'Table 1'!K36/'Table 1'!K$7*100</f>
        <v>1.2811759672374861</v>
      </c>
      <c r="L36" s="17">
        <f>'Table 1'!L36/'Table 1'!L$7*100</f>
        <v>1.1184505221429628</v>
      </c>
    </row>
    <row r="37" spans="1:12" s="43" customFormat="1" ht="20.100000000000001" customHeight="1">
      <c r="A37" s="67"/>
      <c r="B37" s="452" t="s">
        <v>5</v>
      </c>
      <c r="C37" s="452"/>
      <c r="D37" s="452"/>
      <c r="E37" s="452"/>
      <c r="F37" s="60"/>
      <c r="G37" s="93"/>
      <c r="H37" s="97"/>
      <c r="I37" s="97"/>
      <c r="J37" s="97"/>
      <c r="K37" s="97"/>
      <c r="L37" s="97"/>
    </row>
    <row r="38" spans="1:12" s="43" customFormat="1" ht="9" customHeight="1">
      <c r="A38" s="67"/>
      <c r="B38" s="67"/>
      <c r="C38" s="60"/>
      <c r="D38" s="60"/>
      <c r="E38" s="60"/>
      <c r="F38" s="60"/>
      <c r="G38" s="93"/>
      <c r="H38" s="97"/>
      <c r="I38" s="97"/>
      <c r="J38" s="97"/>
      <c r="K38" s="97"/>
      <c r="L38" s="97"/>
    </row>
    <row r="39" spans="1:12" s="43" customFormat="1" ht="20.100000000000001" customHeight="1">
      <c r="A39" s="11" t="s">
        <v>79</v>
      </c>
      <c r="B39" s="451" t="s">
        <v>177</v>
      </c>
      <c r="C39" s="451"/>
      <c r="D39" s="451"/>
      <c r="E39" s="451"/>
      <c r="F39" s="14"/>
      <c r="G39" s="17">
        <f>'Table 1'!G39/'Table 1'!G$7*100</f>
        <v>1.5365949443528992</v>
      </c>
      <c r="H39" s="17">
        <f>'Table 1'!H39/'Table 1'!H$7*100</f>
        <v>2.8628847340831403</v>
      </c>
      <c r="I39" s="17">
        <f>'Table 1'!I39/'Table 1'!I$7*100</f>
        <v>2.7450047365732217</v>
      </c>
      <c r="J39" s="17">
        <f>'Table 1'!J39/'Table 1'!J$7*100</f>
        <v>1.7825769515727841</v>
      </c>
      <c r="K39" s="17">
        <f>'Table 1'!K39/'Table 1'!K$7*100</f>
        <v>1.3926312736319266</v>
      </c>
      <c r="L39" s="17">
        <f>'Table 1'!L39/'Table 1'!L$7*100</f>
        <v>1.1625347245342013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97"/>
      <c r="H40" s="97"/>
      <c r="I40" s="97"/>
      <c r="J40" s="97"/>
      <c r="K40" s="97"/>
      <c r="L40" s="97"/>
    </row>
    <row r="41" spans="1:12" s="137" customFormat="1" ht="20.100000000000001" customHeight="1">
      <c r="A41" s="11" t="s">
        <v>80</v>
      </c>
      <c r="B41" s="451" t="s">
        <v>18</v>
      </c>
      <c r="C41" s="451"/>
      <c r="D41" s="451"/>
      <c r="E41" s="451"/>
      <c r="F41" s="14"/>
      <c r="G41" s="17">
        <f>'Table 1'!G41/'Table 1'!G$7*100</f>
        <v>0.53960677289876802</v>
      </c>
      <c r="H41" s="17">
        <f>'Table 1'!H41/'Table 1'!H$7*100</f>
        <v>1.0508331517807026</v>
      </c>
      <c r="I41" s="17">
        <f>'Table 1'!I41/'Table 1'!I$7*100</f>
        <v>1.3773113401279771</v>
      </c>
      <c r="J41" s="17">
        <f>'Table 1'!J41/'Table 1'!J$7*100</f>
        <v>0.87876475196711024</v>
      </c>
      <c r="K41" s="17">
        <f>'Table 1'!K41/'Table 1'!K$7*100</f>
        <v>0.94496268286415119</v>
      </c>
      <c r="L41" s="17">
        <f>'Table 1'!L41/'Table 1'!L$7*100</f>
        <v>0.79713826887953287</v>
      </c>
    </row>
    <row r="42" spans="1:12" s="43" customFormat="1" ht="20.100000000000001" customHeight="1">
      <c r="A42" s="63"/>
      <c r="B42" s="452" t="s">
        <v>7</v>
      </c>
      <c r="C42" s="452"/>
      <c r="D42" s="452"/>
      <c r="E42" s="452"/>
      <c r="F42" s="60"/>
      <c r="G42" s="88"/>
      <c r="H42" s="88"/>
      <c r="I42" s="88"/>
      <c r="J42" s="88"/>
      <c r="K42" s="88"/>
      <c r="L42" s="88"/>
    </row>
    <row r="43" spans="1:12" s="43" customFormat="1" ht="20.100000000000001" customHeight="1">
      <c r="A43" s="63"/>
      <c r="B43" s="73" t="s">
        <v>152</v>
      </c>
      <c r="C43" s="453" t="s">
        <v>178</v>
      </c>
      <c r="D43" s="453"/>
      <c r="E43" s="453"/>
      <c r="F43" s="74"/>
      <c r="G43" s="88">
        <f>'Table 1'!G43/'Table 1'!G$7*100</f>
        <v>0.4494957757224296</v>
      </c>
      <c r="H43" s="88">
        <f>'Table 1'!H43/'Table 1'!H$7*100</f>
        <v>0.64520581549845402</v>
      </c>
      <c r="I43" s="88">
        <f>'Table 1'!I43/'Table 1'!I$7*100</f>
        <v>1.2467065016174987</v>
      </c>
      <c r="J43" s="88">
        <f>'Table 1'!J43/'Table 1'!J$7*100</f>
        <v>0.77401143249857141</v>
      </c>
      <c r="K43" s="88">
        <f>'Table 1'!K43/'Table 1'!K$7*100</f>
        <v>0.69504781706312846</v>
      </c>
      <c r="L43" s="88">
        <f>'Table 1'!L43/'Table 1'!L$7*100</f>
        <v>0.52052373386293227</v>
      </c>
    </row>
    <row r="44" spans="1:12" s="43" customFormat="1" ht="21.9" customHeight="1">
      <c r="A44" s="63"/>
      <c r="B44" s="73" t="s">
        <v>153</v>
      </c>
      <c r="C44" s="453" t="s">
        <v>151</v>
      </c>
      <c r="D44" s="453"/>
      <c r="E44" s="453"/>
      <c r="F44" s="74"/>
      <c r="G44" s="88">
        <f>'Table 1'!G44/'Table 1'!G$7*100</f>
        <v>9.0110997176338414E-2</v>
      </c>
      <c r="H44" s="88">
        <f>'Table 1'!H44/'Table 1'!H$7*100</f>
        <v>0.40562733628224856</v>
      </c>
      <c r="I44" s="88">
        <f>'Table 1'!I44/'Table 1'!I$7*100</f>
        <v>0.13060483851047819</v>
      </c>
      <c r="J44" s="88">
        <f>'Table 1'!J44/'Table 1'!J$7*100</f>
        <v>0.104753319468539</v>
      </c>
      <c r="K44" s="88">
        <f>'Table 1'!K44/'Table 1'!K$7*100</f>
        <v>0.24991486580102271</v>
      </c>
      <c r="L44" s="88">
        <f>'Table 1'!L44/'Table 1'!L$7*100</f>
        <v>0.27661453501660072</v>
      </c>
    </row>
    <row r="45" spans="1:12" s="43" customFormat="1" ht="15.9" customHeight="1">
      <c r="A45" s="63"/>
      <c r="B45" s="75"/>
      <c r="C45" s="459" t="s">
        <v>150</v>
      </c>
      <c r="D45" s="459"/>
      <c r="E45" s="459"/>
      <c r="F45" s="74"/>
      <c r="G45" s="98"/>
      <c r="H45" s="88"/>
      <c r="I45" s="88"/>
      <c r="J45" s="88"/>
      <c r="K45" s="88"/>
      <c r="L45" s="88"/>
    </row>
    <row r="46" spans="1:12" s="43" customFormat="1" ht="9" customHeight="1">
      <c r="A46" s="63"/>
      <c r="B46" s="76"/>
      <c r="C46" s="60"/>
      <c r="D46" s="60"/>
      <c r="E46" s="60"/>
      <c r="F46" s="60"/>
      <c r="G46" s="88"/>
      <c r="H46" s="88"/>
      <c r="I46" s="88"/>
      <c r="J46" s="88"/>
      <c r="K46" s="88"/>
      <c r="L46" s="88"/>
    </row>
    <row r="47" spans="1:12" s="43" customFormat="1" ht="20.100000000000001" customHeight="1">
      <c r="A47" s="11" t="s">
        <v>81</v>
      </c>
      <c r="B47" s="455" t="s">
        <v>19</v>
      </c>
      <c r="C47" s="455"/>
      <c r="D47" s="455"/>
      <c r="E47" s="455"/>
      <c r="F47" s="14"/>
      <c r="G47" s="17">
        <f>'Table 1'!G47/'Table 1'!G$7*100</f>
        <v>7.2906874565906676</v>
      </c>
      <c r="H47" s="17">
        <f>'Table 1'!H47/'Table 1'!H$7*100</f>
        <v>14.360596159821416</v>
      </c>
      <c r="I47" s="17">
        <f>'Table 1'!I47/'Table 1'!I$7*100</f>
        <v>15.853748655727982</v>
      </c>
      <c r="J47" s="17">
        <f>'Table 1'!J47/'Table 1'!J$7*100</f>
        <v>11.348309304710577</v>
      </c>
      <c r="K47" s="17">
        <f>'Table 1'!K47/'Table 1'!K$7*100</f>
        <v>9.4264465497706063</v>
      </c>
      <c r="L47" s="17">
        <f>'Table 1'!L47/'Table 1'!L$7*100</f>
        <v>8.7859872188012353</v>
      </c>
    </row>
    <row r="48" spans="1:12" s="65" customFormat="1" ht="20.100000000000001" customHeight="1">
      <c r="A48" s="63"/>
      <c r="B48" s="458" t="s">
        <v>8</v>
      </c>
      <c r="C48" s="458"/>
      <c r="D48" s="458"/>
      <c r="E48" s="458"/>
      <c r="F48" s="60"/>
      <c r="G48" s="94"/>
      <c r="H48" s="94"/>
      <c r="I48" s="94"/>
      <c r="J48" s="88"/>
      <c r="K48" s="88"/>
      <c r="L48" s="88"/>
    </row>
    <row r="49" spans="1:12" s="43" customFormat="1" ht="20.100000000000001" customHeight="1">
      <c r="A49" s="63"/>
      <c r="B49" s="77">
        <v>9.1</v>
      </c>
      <c r="C49" s="454" t="s">
        <v>179</v>
      </c>
      <c r="D49" s="454"/>
      <c r="E49" s="454"/>
      <c r="F49" s="60"/>
      <c r="G49" s="88">
        <f>'Table 1'!G49/'Table 1'!G$7*100</f>
        <v>1.6897721251216586</v>
      </c>
      <c r="H49" s="94">
        <f>'Table 1'!H49/'Table 1'!H$7*100</f>
        <v>3.8534155928277651</v>
      </c>
      <c r="I49" s="94">
        <f>'Table 1'!I49/'Table 1'!I$7*100</f>
        <v>4.2584209389754584</v>
      </c>
      <c r="J49" s="94">
        <f>'Table 1'!J49/'Table 1'!J$7*100</f>
        <v>2.7059730513651536</v>
      </c>
      <c r="K49" s="94">
        <f>'Table 1'!K49/'Table 1'!K$7*100</f>
        <v>1.7695496754499391</v>
      </c>
      <c r="L49" s="94">
        <f>'Table 1'!L49/'Table 1'!L$7*100</f>
        <v>1.53551324795051</v>
      </c>
    </row>
    <row r="50" spans="1:12" ht="20.100000000000001" customHeight="1">
      <c r="A50" s="63"/>
      <c r="B50" s="78" t="s">
        <v>91</v>
      </c>
      <c r="C50" s="454" t="s">
        <v>180</v>
      </c>
      <c r="D50" s="454"/>
      <c r="E50" s="454"/>
      <c r="F50" s="7"/>
      <c r="G50" s="88">
        <f>'Table 1'!G50/'Table 1'!G$7*100</f>
        <v>5.1311012847714004</v>
      </c>
      <c r="H50" s="94">
        <f>'Table 1'!H50/'Table 1'!H$7*100</f>
        <v>9.4549963925759393</v>
      </c>
      <c r="I50" s="94">
        <f>'Table 1'!I50/'Table 1'!I$7*100</f>
        <v>10.445000528935799</v>
      </c>
      <c r="J50" s="94">
        <f>'Table 1'!J50/'Table 1'!J$7*100</f>
        <v>7.7178127885513339</v>
      </c>
      <c r="K50" s="94">
        <f>'Table 1'!K50/'Table 1'!K$7*100</f>
        <v>6.7695286989823451</v>
      </c>
      <c r="L50" s="94">
        <f>'Table 1'!L50/'Table 1'!L$7*100</f>
        <v>6.1088819600393744</v>
      </c>
    </row>
    <row r="51" spans="1:12" ht="20.100000000000001" customHeight="1">
      <c r="A51" s="63"/>
      <c r="B51" s="77" t="s">
        <v>99</v>
      </c>
      <c r="C51" s="453" t="s">
        <v>181</v>
      </c>
      <c r="D51" s="453"/>
      <c r="E51" s="453"/>
      <c r="F51" s="7"/>
      <c r="G51" s="88">
        <f>'Table 1'!G51/'Table 1'!G$7*100</f>
        <v>0.46981404669760912</v>
      </c>
      <c r="H51" s="94">
        <f>'Table 1'!H51/'Table 1'!H$7*100</f>
        <v>1.0521841744177105</v>
      </c>
      <c r="I51" s="94">
        <f>'Table 1'!I51/'Table 1'!I$7*100</f>
        <v>1.1503271878167263</v>
      </c>
      <c r="J51" s="88">
        <f>'Table 1'!J51/'Table 1'!J$7*100</f>
        <v>0.92452346479408831</v>
      </c>
      <c r="K51" s="88">
        <f>'Table 1'!K51/'Table 1'!K$7*100</f>
        <v>0.88736817533832291</v>
      </c>
      <c r="L51" s="88">
        <f>'Table 1'!L51/'Table 1'!L$7*100</f>
        <v>1.1415920108113515</v>
      </c>
    </row>
    <row r="52" spans="1:12" ht="9" customHeight="1">
      <c r="A52" s="63"/>
      <c r="B52" s="63"/>
      <c r="C52" s="60"/>
      <c r="D52" s="7"/>
      <c r="E52" s="7"/>
      <c r="F52" s="7"/>
      <c r="G52" s="95"/>
      <c r="H52" s="88"/>
      <c r="I52" s="88"/>
      <c r="J52" s="88"/>
      <c r="K52" s="88"/>
      <c r="L52" s="88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17">
        <f>'Table 1'!G53/'Table 1'!G$7*100</f>
        <v>17.218794110441383</v>
      </c>
      <c r="H53" s="17">
        <f>'Table 1'!H53/'Table 1'!H$7*100</f>
        <v>29.330726189511424</v>
      </c>
      <c r="I53" s="17">
        <f>'Table 1'!I53/'Table 1'!I$7*100</f>
        <v>30.710147555200823</v>
      </c>
      <c r="J53" s="17">
        <f>'Table 1'!J53/'Table 1'!J$7*100</f>
        <v>22.362299013240182</v>
      </c>
      <c r="K53" s="17">
        <f>'Table 1'!K53/'Table 1'!K$7*100</f>
        <v>18.882674554803192</v>
      </c>
      <c r="L53" s="17">
        <f>'Table 1'!L53/'Table 1'!L$7*100</f>
        <v>17.560824507499426</v>
      </c>
    </row>
    <row r="54" spans="1:12" s="79" customFormat="1" ht="20.100000000000001" customHeight="1">
      <c r="A54" s="63"/>
      <c r="B54" s="77">
        <v>10.1</v>
      </c>
      <c r="C54" s="467" t="s">
        <v>139</v>
      </c>
      <c r="D54" s="467"/>
      <c r="E54" s="467"/>
      <c r="F54" s="7"/>
      <c r="G54" s="88">
        <f>'Table 1'!G54/'Table 1'!G$7*100</f>
        <v>1.192711174826385</v>
      </c>
      <c r="H54" s="94">
        <f>'Table 1'!H54/'Table 1'!H$7*100</f>
        <v>2.7136752555062396</v>
      </c>
      <c r="I54" s="94">
        <f>'Table 1'!I54/'Table 1'!I$7*100</f>
        <v>3.1487005753788022</v>
      </c>
      <c r="J54" s="88">
        <f>'Table 1'!J54/'Table 1'!J$7*100</f>
        <v>2.6890017523806846</v>
      </c>
      <c r="K54" s="88">
        <f>'Table 1'!K54/'Table 1'!K$7*100</f>
        <v>2.0818272203957648</v>
      </c>
      <c r="L54" s="88">
        <f>'Table 1'!L54/'Table 1'!L$7*100</f>
        <v>1.8881481620532874</v>
      </c>
    </row>
    <row r="55" spans="1:12" s="80" customFormat="1" ht="20.100000000000001" customHeight="1">
      <c r="A55" s="63"/>
      <c r="B55" s="77"/>
      <c r="C55" s="457" t="s">
        <v>1</v>
      </c>
      <c r="D55" s="457"/>
      <c r="E55" s="457"/>
      <c r="F55" s="7"/>
      <c r="G55" s="94"/>
      <c r="H55" s="94"/>
      <c r="I55" s="94"/>
      <c r="J55" s="94"/>
      <c r="K55" s="94"/>
      <c r="L55" s="94"/>
    </row>
    <row r="56" spans="1:12" ht="19.5" customHeight="1">
      <c r="A56" s="63"/>
      <c r="B56" s="81">
        <v>10.199999999999999</v>
      </c>
      <c r="C56" s="463" t="s">
        <v>21</v>
      </c>
      <c r="D56" s="463"/>
      <c r="E56" s="463"/>
      <c r="F56" s="7"/>
      <c r="G56" s="88">
        <f>'Table 1'!G56/'Table 1'!G$7*100</f>
        <v>7.4757895722927596</v>
      </c>
      <c r="H56" s="94">
        <f>'Table 1'!H56/'Table 1'!H$7*100</f>
        <v>13.766522678775841</v>
      </c>
      <c r="I56" s="94">
        <f>'Table 1'!I56/'Table 1'!I$7*100</f>
        <v>13.685789877173896</v>
      </c>
      <c r="J56" s="94">
        <f>'Table 1'!J56/'Table 1'!J$7*100</f>
        <v>10.737778210555172</v>
      </c>
      <c r="K56" s="94">
        <f>'Table 1'!K56/'Table 1'!K$7*100</f>
        <v>9.5460631893878869</v>
      </c>
      <c r="L56" s="94">
        <f>'Table 1'!L56/'Table 1'!L$7*100</f>
        <v>8.511711455636819</v>
      </c>
    </row>
    <row r="57" spans="1:12" s="80" customFormat="1" ht="20.100000000000001" customHeight="1">
      <c r="A57" s="63"/>
      <c r="B57" s="77"/>
      <c r="C57" s="457" t="s">
        <v>2</v>
      </c>
      <c r="D57" s="457"/>
      <c r="E57" s="457"/>
      <c r="F57" s="7"/>
      <c r="G57" s="94"/>
      <c r="H57" s="94"/>
      <c r="I57" s="94"/>
      <c r="J57" s="88"/>
      <c r="K57" s="88"/>
      <c r="L57" s="88"/>
    </row>
    <row r="58" spans="1:12" ht="20.100000000000001" customHeight="1">
      <c r="A58" s="63"/>
      <c r="B58" s="77"/>
      <c r="C58" s="7" t="s">
        <v>49</v>
      </c>
      <c r="D58" s="453" t="s">
        <v>183</v>
      </c>
      <c r="E58" s="453"/>
      <c r="F58" s="453"/>
      <c r="G58" s="88">
        <f>'Table 1'!G58/'Table 1'!G$7*100</f>
        <v>0.27644327709001804</v>
      </c>
      <c r="H58" s="94">
        <f>'Table 1'!H58/'Table 1'!H$7*100</f>
        <v>0.4656047815186643</v>
      </c>
      <c r="I58" s="94">
        <f>'Table 1'!I58/'Table 1'!I$7*100</f>
        <v>0.56729854856950834</v>
      </c>
      <c r="J58" s="94">
        <f>'Table 1'!J58/'Table 1'!J$7*100</f>
        <v>0.37461546881141178</v>
      </c>
      <c r="K58" s="94">
        <f>'Table 1'!K58/'Table 1'!K$7*100</f>
        <v>0.29564510377089293</v>
      </c>
      <c r="L58" s="94">
        <f>'Table 1'!L58/'Table 1'!L$7*100</f>
        <v>0.27394347638893907</v>
      </c>
    </row>
    <row r="59" spans="1:12" ht="20.100000000000001" customHeight="1">
      <c r="A59" s="63"/>
      <c r="B59" s="77"/>
      <c r="C59" s="7" t="s">
        <v>50</v>
      </c>
      <c r="D59" s="453" t="s">
        <v>184</v>
      </c>
      <c r="E59" s="453"/>
      <c r="F59" s="453"/>
      <c r="G59" s="88">
        <f>'Table 1'!G59/'Table 1'!G$7*100</f>
        <v>0.57755504768951282</v>
      </c>
      <c r="H59" s="94">
        <f>'Table 1'!H59/'Table 1'!H$7*100</f>
        <v>1.0554563168235855</v>
      </c>
      <c r="I59" s="94">
        <f>'Table 1'!I59/'Table 1'!I$7*100</f>
        <v>1.4459509098746208</v>
      </c>
      <c r="J59" s="94">
        <f>'Table 1'!J59/'Table 1'!J$7*100</f>
        <v>1.5810148395465382</v>
      </c>
      <c r="K59" s="94">
        <f>'Table 1'!K59/'Table 1'!K$7*100</f>
        <v>1.6941631230027541</v>
      </c>
      <c r="L59" s="94">
        <f>'Table 1'!L59/'Table 1'!L$7*100</f>
        <v>1.4260311376425745</v>
      </c>
    </row>
    <row r="60" spans="1:12" ht="20.100000000000001" customHeight="1">
      <c r="A60" s="63"/>
      <c r="B60" s="77"/>
      <c r="C60" s="7" t="s">
        <v>51</v>
      </c>
      <c r="D60" s="453" t="s">
        <v>193</v>
      </c>
      <c r="E60" s="453"/>
      <c r="F60" s="453"/>
      <c r="G60" s="88">
        <f>'Table 1'!G60/'Table 1'!G$7*100</f>
        <v>6.6217912475132286</v>
      </c>
      <c r="H60" s="94">
        <f>'Table 1'!H60/'Table 1'!H$7*100</f>
        <v>12.245461580433592</v>
      </c>
      <c r="I60" s="94">
        <f>'Table 1'!I60/'Table 1'!I$7*100</f>
        <v>11.672540418729767</v>
      </c>
      <c r="J60" s="88">
        <f>'Table 1'!J60/'Table 1'!J$7*100</f>
        <v>8.782147902197222</v>
      </c>
      <c r="K60" s="88">
        <f>'Table 1'!K60/'Table 1'!K$7*100</f>
        <v>7.5562549626142408</v>
      </c>
      <c r="L60" s="88">
        <f>'Table 1'!L60/'Table 1'!L$7*100</f>
        <v>6.8117368416053052</v>
      </c>
    </row>
    <row r="61" spans="1:12" ht="20.100000000000001" customHeight="1">
      <c r="A61" s="63"/>
      <c r="B61" s="77"/>
      <c r="C61" s="7"/>
      <c r="D61" s="457" t="s">
        <v>138</v>
      </c>
      <c r="E61" s="457"/>
      <c r="F61" s="457"/>
      <c r="G61" s="94"/>
      <c r="H61" s="94"/>
      <c r="I61" s="94"/>
      <c r="J61" s="94"/>
      <c r="K61" s="94"/>
      <c r="L61" s="94"/>
    </row>
    <row r="62" spans="1:12" s="80" customFormat="1" ht="19.5" customHeight="1">
      <c r="A62" s="63"/>
      <c r="B62" s="77">
        <v>10.3</v>
      </c>
      <c r="C62" s="456" t="s">
        <v>137</v>
      </c>
      <c r="D62" s="456"/>
      <c r="E62" s="456"/>
      <c r="F62" s="7"/>
      <c r="G62" s="88">
        <f>'Table 1'!G62/'Table 1'!G$7*100</f>
        <v>8.550293363322238</v>
      </c>
      <c r="H62" s="94">
        <f>'Table 1'!H62/'Table 1'!H$7*100</f>
        <v>12.850528255229342</v>
      </c>
      <c r="I62" s="94">
        <f>'Table 1'!I62/'Table 1'!I$7*100</f>
        <v>13.875657102648129</v>
      </c>
      <c r="J62" s="94">
        <f>'Table 1'!J62/'Table 1'!J$7*100</f>
        <v>8.9355190503043254</v>
      </c>
      <c r="K62" s="94">
        <f>'Table 1'!K62/'Table 1'!K$7*100</f>
        <v>7.2547841450195412</v>
      </c>
      <c r="L62" s="94">
        <f>'Table 1'!L62/'Table 1'!L$7*100</f>
        <v>7.1609648898093194</v>
      </c>
    </row>
    <row r="63" spans="1:12" s="80" customFormat="1" ht="15" customHeight="1">
      <c r="A63" s="63"/>
      <c r="B63" s="77"/>
      <c r="C63" s="52" t="s">
        <v>136</v>
      </c>
      <c r="D63" s="82"/>
      <c r="E63" s="82"/>
      <c r="F63" s="7"/>
      <c r="G63" s="94"/>
      <c r="H63" s="94"/>
      <c r="I63" s="94"/>
      <c r="J63" s="94"/>
      <c r="K63" s="94"/>
      <c r="L63" s="94"/>
    </row>
    <row r="64" spans="1:12" s="80" customFormat="1" ht="20.100000000000001" customHeight="1">
      <c r="A64" s="63"/>
      <c r="B64" s="63"/>
      <c r="C64" s="457" t="s">
        <v>10</v>
      </c>
      <c r="D64" s="457"/>
      <c r="E64" s="457"/>
      <c r="F64" s="7"/>
      <c r="G64" s="94"/>
      <c r="H64" s="94"/>
      <c r="I64" s="94"/>
      <c r="J64" s="88"/>
      <c r="K64" s="88"/>
      <c r="L64" s="88"/>
    </row>
    <row r="65" spans="1:12" s="79" customFormat="1" ht="20.100000000000001" customHeight="1">
      <c r="A65" s="63"/>
      <c r="B65" s="63"/>
      <c r="C65" s="7" t="s">
        <v>52</v>
      </c>
      <c r="D65" s="460" t="s">
        <v>61</v>
      </c>
      <c r="E65" s="460"/>
      <c r="F65" s="7"/>
      <c r="G65" s="88">
        <f>'Table 1'!G65/'Table 1'!G$7*100</f>
        <v>3.9633470517008584</v>
      </c>
      <c r="H65" s="94">
        <f>'Table 1'!H65/'Table 1'!H$7*100</f>
        <v>5.8003241894988227</v>
      </c>
      <c r="I65" s="94">
        <f>'Table 1'!I65/'Table 1'!I$7*100</f>
        <v>5.9044668699089939</v>
      </c>
      <c r="J65" s="94">
        <f>'Table 1'!J65/'Table 1'!J$7*100</f>
        <v>4.2806282509521845</v>
      </c>
      <c r="K65" s="94">
        <f>'Table 1'!K65/'Table 1'!K$7*100</f>
        <v>3.238415279057949</v>
      </c>
      <c r="L65" s="94">
        <f>'Table 1'!L65/'Table 1'!L$7*100</f>
        <v>3.2291896482054385</v>
      </c>
    </row>
    <row r="66" spans="1:12" s="80" customFormat="1" ht="19.5" customHeight="1">
      <c r="A66" s="63"/>
      <c r="B66" s="63"/>
      <c r="C66" s="7"/>
      <c r="D66" s="457" t="s">
        <v>60</v>
      </c>
      <c r="E66" s="457"/>
      <c r="F66" s="457"/>
      <c r="G66" s="94"/>
      <c r="H66" s="94"/>
      <c r="I66" s="94"/>
      <c r="J66" s="94"/>
      <c r="K66" s="94"/>
      <c r="L66" s="94"/>
    </row>
    <row r="67" spans="1:12" ht="20.399999999999999" customHeight="1">
      <c r="A67" s="63"/>
      <c r="B67" s="63"/>
      <c r="C67" s="7" t="s">
        <v>53</v>
      </c>
      <c r="D67" s="453" t="s">
        <v>185</v>
      </c>
      <c r="E67" s="453"/>
      <c r="F67" s="453"/>
      <c r="G67" s="88">
        <f>'Table 1'!G67/'Table 1'!G$7*100</f>
        <v>0.61638276652264012</v>
      </c>
      <c r="H67" s="94">
        <f>'Table 1'!H67/'Table 1'!H$7*100</f>
        <v>0.68233527360693147</v>
      </c>
      <c r="I67" s="94">
        <f>'Table 1'!I67/'Table 1'!I$7*100</f>
        <v>0.53143880246891206</v>
      </c>
      <c r="J67" s="88">
        <f>'Table 1'!J67/'Table 1'!J$7*100</f>
        <v>0.39046435358149711</v>
      </c>
      <c r="K67" s="88">
        <f>'Table 1'!K67/'Table 1'!K$7*100</f>
        <v>0.37256206646988177</v>
      </c>
      <c r="L67" s="88">
        <f>'Table 1'!L67/'Table 1'!L$7*100</f>
        <v>0.43613153975939528</v>
      </c>
    </row>
    <row r="68" spans="1:12" ht="19.5" customHeight="1">
      <c r="A68" s="63"/>
      <c r="B68" s="63"/>
      <c r="C68" s="7" t="s">
        <v>54</v>
      </c>
      <c r="D68" s="465" t="s">
        <v>194</v>
      </c>
      <c r="E68" s="465"/>
      <c r="F68" s="7"/>
      <c r="G68" s="88">
        <f>'Table 1'!G68/'Table 1'!G$7*100</f>
        <v>3.9705635450987398</v>
      </c>
      <c r="H68" s="94">
        <f>'Table 1'!H68/'Table 1'!H$7*100</f>
        <v>6.3678687921235895</v>
      </c>
      <c r="I68" s="94">
        <f>'Table 1'!I68/'Table 1'!I$7*100</f>
        <v>7.4397514302702223</v>
      </c>
      <c r="J68" s="94">
        <f>'Table 1'!J68/'Table 1'!J$7*100</f>
        <v>4.2644264457706447</v>
      </c>
      <c r="K68" s="94">
        <f>'Table 1'!K68/'Table 1'!K$7*100</f>
        <v>3.6438067994917103</v>
      </c>
      <c r="L68" s="94">
        <f>'Table 1'!L68/'Table 1'!L$7*100</f>
        <v>3.4956437018444872</v>
      </c>
    </row>
    <row r="69" spans="1:12" ht="15" customHeight="1">
      <c r="A69" s="63"/>
      <c r="B69" s="63"/>
      <c r="C69" s="7"/>
      <c r="D69" s="460" t="s">
        <v>136</v>
      </c>
      <c r="E69" s="460"/>
      <c r="F69" s="7"/>
      <c r="G69" s="94"/>
      <c r="H69" s="94"/>
      <c r="I69" s="94"/>
      <c r="J69" s="94"/>
      <c r="K69" s="94"/>
      <c r="L69" s="94"/>
    </row>
    <row r="70" spans="1:12" s="80" customFormat="1" ht="19.5" customHeight="1">
      <c r="A70" s="63"/>
      <c r="B70" s="63"/>
      <c r="C70" s="7"/>
      <c r="D70" s="457" t="s">
        <v>90</v>
      </c>
      <c r="E70" s="457"/>
      <c r="F70" s="457"/>
      <c r="G70" s="88"/>
      <c r="H70" s="88"/>
      <c r="I70" s="88"/>
      <c r="J70" s="88"/>
      <c r="K70" s="88"/>
      <c r="L70" s="88"/>
    </row>
    <row r="71" spans="1:12" ht="9" customHeight="1">
      <c r="A71" s="63"/>
      <c r="B71" s="63"/>
      <c r="C71" s="7"/>
      <c r="D71" s="66"/>
      <c r="E71" s="66"/>
      <c r="F71" s="66"/>
      <c r="G71" s="88"/>
      <c r="H71" s="88"/>
      <c r="I71" s="88"/>
      <c r="J71" s="88"/>
      <c r="K71" s="88"/>
      <c r="L71" s="88"/>
    </row>
    <row r="72" spans="1:12" s="137" customFormat="1" ht="20.100000000000001" customHeight="1">
      <c r="A72" s="11" t="s">
        <v>83</v>
      </c>
      <c r="B72" s="455" t="s">
        <v>22</v>
      </c>
      <c r="C72" s="455"/>
      <c r="D72" s="455"/>
      <c r="E72" s="455"/>
      <c r="F72" s="14"/>
      <c r="G72" s="17">
        <f>'Table 1'!G72/'Table 1'!G$7*100</f>
        <v>1.3888213215679972</v>
      </c>
      <c r="H72" s="17">
        <f>'Table 1'!H72/'Table 1'!H$7*100</f>
        <v>2.7071879804076757</v>
      </c>
      <c r="I72" s="17">
        <f>'Table 1'!I72/'Table 1'!I$7*100</f>
        <v>3.3217270301751203</v>
      </c>
      <c r="J72" s="17">
        <f>'Table 1'!J72/'Table 1'!J$7*100</f>
        <v>2.4094993953391248</v>
      </c>
      <c r="K72" s="17">
        <f>'Table 1'!K72/'Table 1'!K$7*100</f>
        <v>1.9268967745157641</v>
      </c>
      <c r="L72" s="17">
        <f>'Table 1'!L72/'Table 1'!L$7*100</f>
        <v>2.0156968731637375</v>
      </c>
    </row>
    <row r="73" spans="1:12" s="65" customFormat="1" ht="20.100000000000001" customHeight="1">
      <c r="A73" s="63"/>
      <c r="B73" s="452" t="s">
        <v>11</v>
      </c>
      <c r="C73" s="452"/>
      <c r="D73" s="452"/>
      <c r="E73" s="452"/>
      <c r="F73" s="60"/>
      <c r="G73" s="88"/>
      <c r="H73" s="88"/>
      <c r="I73" s="88"/>
      <c r="J73" s="88"/>
      <c r="K73" s="88"/>
      <c r="L73" s="88"/>
    </row>
    <row r="74" spans="1:12" s="43" customFormat="1" ht="17.100000000000001" customHeight="1">
      <c r="A74" s="63"/>
      <c r="B74" s="77" t="s">
        <v>143</v>
      </c>
      <c r="C74" s="453" t="s">
        <v>145</v>
      </c>
      <c r="D74" s="453"/>
      <c r="E74" s="453"/>
      <c r="F74" s="60"/>
      <c r="G74" s="88">
        <f>'Table 1'!G74/'Table 1'!G$7*100</f>
        <v>0.25817527980082056</v>
      </c>
      <c r="H74" s="94">
        <f>'Table 1'!H74/'Table 1'!H$7*100</f>
        <v>0.22505283455843619</v>
      </c>
      <c r="I74" s="94">
        <f>'Table 1'!I74/'Table 1'!I$7*100</f>
        <v>0.31554441519035475</v>
      </c>
      <c r="J74" s="94">
        <f>'Table 1'!J74/'Table 1'!J$7*100</f>
        <v>0.27965229517227785</v>
      </c>
      <c r="K74" s="94">
        <f>'Table 1'!K74/'Table 1'!K$7*100</f>
        <v>0.34509315136386171</v>
      </c>
      <c r="L74" s="94">
        <f>'Table 1'!L74/'Table 1'!L$7*100</f>
        <v>0.30624035099629154</v>
      </c>
    </row>
    <row r="75" spans="1:12" s="43" customFormat="1" ht="19.5" customHeight="1">
      <c r="A75" s="63"/>
      <c r="B75" s="77"/>
      <c r="C75" s="469" t="s">
        <v>146</v>
      </c>
      <c r="D75" s="469"/>
      <c r="E75" s="469"/>
      <c r="F75" s="60"/>
      <c r="G75" s="96"/>
      <c r="H75" s="96"/>
      <c r="I75" s="96"/>
      <c r="J75" s="94"/>
      <c r="K75" s="94"/>
      <c r="L75" s="94"/>
    </row>
    <row r="76" spans="1:12" ht="17.399999999999999" customHeight="1">
      <c r="A76" s="63"/>
      <c r="B76" s="78" t="s">
        <v>144</v>
      </c>
      <c r="C76" s="453" t="s">
        <v>148</v>
      </c>
      <c r="D76" s="453"/>
      <c r="E76" s="453"/>
      <c r="F76" s="7"/>
      <c r="G76" s="88">
        <f>'Table 1'!G76/'Table 1'!G$7*100</f>
        <v>1.1306460417671769</v>
      </c>
      <c r="H76" s="94">
        <f>'Table 1'!H76/'Table 1'!H$7*100</f>
        <v>2.4821351458492393</v>
      </c>
      <c r="I76" s="94">
        <f>'Table 1'!I76/'Table 1'!I$7*100</f>
        <v>3.0061826149847657</v>
      </c>
      <c r="J76" s="94">
        <f>'Table 1'!J76/'Table 1'!J$7*100</f>
        <v>2.1298471001668466</v>
      </c>
      <c r="K76" s="94">
        <f>'Table 1'!K76/'Table 1'!K$7*100</f>
        <v>1.5818036231519024</v>
      </c>
      <c r="L76" s="94">
        <f>'Table 1'!L76/'Table 1'!L$7*100</f>
        <v>1.7094565221674458</v>
      </c>
    </row>
    <row r="77" spans="1:12" ht="17.100000000000001" customHeight="1">
      <c r="A77" s="63"/>
      <c r="B77" s="78"/>
      <c r="C77" s="453" t="s">
        <v>149</v>
      </c>
      <c r="D77" s="453"/>
      <c r="E77" s="453"/>
      <c r="F77" s="7"/>
      <c r="G77" s="94"/>
      <c r="H77" s="94"/>
      <c r="I77" s="94"/>
      <c r="J77" s="94"/>
      <c r="K77" s="94"/>
      <c r="L77" s="94"/>
    </row>
    <row r="78" spans="1:12" ht="20.100000000000001" customHeight="1">
      <c r="A78" s="63"/>
      <c r="B78" s="78"/>
      <c r="C78" s="469" t="s">
        <v>147</v>
      </c>
      <c r="D78" s="469"/>
      <c r="E78" s="469"/>
      <c r="F78" s="7"/>
      <c r="G78" s="94"/>
      <c r="H78" s="94"/>
      <c r="I78" s="94"/>
      <c r="J78" s="94"/>
      <c r="K78" s="94"/>
      <c r="L78" s="94"/>
    </row>
    <row r="79" spans="1:12" s="43" customFormat="1" ht="9" customHeight="1">
      <c r="A79" s="63"/>
      <c r="B79" s="76"/>
      <c r="C79" s="83"/>
      <c r="D79" s="83"/>
      <c r="E79" s="83"/>
      <c r="F79" s="60"/>
      <c r="G79" s="88"/>
      <c r="H79" s="88"/>
      <c r="I79" s="88"/>
      <c r="J79" s="88"/>
      <c r="K79" s="88"/>
      <c r="L79" s="88"/>
    </row>
    <row r="80" spans="1:12" s="79" customFormat="1" ht="20.100000000000001" customHeight="1">
      <c r="A80" s="11" t="s">
        <v>84</v>
      </c>
      <c r="B80" s="451" t="s">
        <v>23</v>
      </c>
      <c r="C80" s="451"/>
      <c r="D80" s="451"/>
      <c r="E80" s="451"/>
      <c r="F80" s="16"/>
      <c r="G80" s="17">
        <f>'Table 1'!G80/'Table 1'!G$7*100</f>
        <v>0.20903392061494205</v>
      </c>
      <c r="H80" s="17">
        <f>'Table 1'!H80/'Table 1'!H$7*100</f>
        <v>0.35599769181654817</v>
      </c>
      <c r="I80" s="17">
        <f>'Table 1'!I80/'Table 1'!I$7*100</f>
        <v>0.36145252186537685</v>
      </c>
      <c r="J80" s="17">
        <f>'Table 1'!J80/'Table 1'!J$7*100</f>
        <v>0.25147665719331147</v>
      </c>
      <c r="K80" s="17">
        <f>'Table 1'!K80/'Table 1'!K$7*100</f>
        <v>0.18059456417767697</v>
      </c>
      <c r="L80" s="17">
        <f>'Table 1'!L80/'Table 1'!L$7*100</f>
        <v>0.14311472010692272</v>
      </c>
    </row>
    <row r="81" spans="1:12" s="80" customFormat="1" ht="20.100000000000001" customHeight="1">
      <c r="A81" s="63"/>
      <c r="B81" s="452" t="s">
        <v>12</v>
      </c>
      <c r="C81" s="452"/>
      <c r="D81" s="452"/>
      <c r="E81" s="452"/>
      <c r="F81" s="7"/>
      <c r="G81" s="39"/>
      <c r="H81" s="39"/>
      <c r="I81" s="84"/>
      <c r="J81" s="76"/>
      <c r="K81" s="76"/>
      <c r="L81" s="76"/>
    </row>
    <row r="82" spans="1:12" ht="16.5" customHeight="1">
      <c r="A82" s="63"/>
      <c r="B82" s="76"/>
      <c r="C82" s="7"/>
      <c r="D82" s="7"/>
      <c r="E82" s="7"/>
      <c r="F82" s="7"/>
      <c r="G82" s="86"/>
      <c r="H82" s="86"/>
      <c r="I82" s="84"/>
      <c r="J82" s="76"/>
      <c r="K82" s="76"/>
      <c r="L82" s="76"/>
    </row>
    <row r="83" spans="1:12" ht="16.5" customHeight="1">
      <c r="A83" s="63"/>
      <c r="B83" s="76"/>
      <c r="C83" s="7"/>
      <c r="D83" s="7"/>
      <c r="E83" s="7"/>
      <c r="F83" s="7"/>
      <c r="G83" s="86"/>
      <c r="H83" s="86"/>
      <c r="I83" s="86"/>
      <c r="J83" s="76"/>
      <c r="K83" s="76"/>
      <c r="L83" s="76"/>
    </row>
    <row r="84" spans="1:12" ht="16.5" customHeight="1">
      <c r="A84" s="63"/>
      <c r="B84" s="76"/>
      <c r="C84" s="7"/>
      <c r="D84" s="7"/>
      <c r="E84" s="7"/>
      <c r="F84" s="7"/>
      <c r="G84" s="86"/>
      <c r="H84" s="86"/>
      <c r="I84" s="86"/>
      <c r="J84" s="76"/>
      <c r="K84" s="76"/>
      <c r="L84" s="76"/>
    </row>
    <row r="85" spans="1:12" ht="16.5" customHeight="1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87"/>
    </row>
  </sheetData>
  <dataConsolidate/>
  <mergeCells count="65">
    <mergeCell ref="B10:E10"/>
    <mergeCell ref="A2:C3"/>
    <mergeCell ref="J3:K4"/>
    <mergeCell ref="A5:F5"/>
    <mergeCell ref="A7:E7"/>
    <mergeCell ref="B9:E9"/>
    <mergeCell ref="D24:E24"/>
    <mergeCell ref="B12:E12"/>
    <mergeCell ref="B13:E13"/>
    <mergeCell ref="B15:E15"/>
    <mergeCell ref="C16:E16"/>
    <mergeCell ref="D17:E17"/>
    <mergeCell ref="D18:E18"/>
    <mergeCell ref="C19:E19"/>
    <mergeCell ref="D20:F20"/>
    <mergeCell ref="D21:F21"/>
    <mergeCell ref="C22:E22"/>
    <mergeCell ref="D23:F23"/>
    <mergeCell ref="B41:E41"/>
    <mergeCell ref="D25:F25"/>
    <mergeCell ref="B27:E27"/>
    <mergeCell ref="C28:E28"/>
    <mergeCell ref="C29:E29"/>
    <mergeCell ref="D30:F30"/>
    <mergeCell ref="D31:F31"/>
    <mergeCell ref="D32:F32"/>
    <mergeCell ref="B34:E34"/>
    <mergeCell ref="B36:E36"/>
    <mergeCell ref="B37:E37"/>
    <mergeCell ref="B39:E39"/>
    <mergeCell ref="C57:E57"/>
    <mergeCell ref="B42:E42"/>
    <mergeCell ref="C43:E43"/>
    <mergeCell ref="C44:E44"/>
    <mergeCell ref="C45:E45"/>
    <mergeCell ref="B47:E47"/>
    <mergeCell ref="B48:E48"/>
    <mergeCell ref="C49:E49"/>
    <mergeCell ref="C50:E50"/>
    <mergeCell ref="C51:E51"/>
    <mergeCell ref="C55:E55"/>
    <mergeCell ref="C56:E56"/>
    <mergeCell ref="C54:E54"/>
    <mergeCell ref="D70:F70"/>
    <mergeCell ref="D58:F58"/>
    <mergeCell ref="D59:F59"/>
    <mergeCell ref="D60:F60"/>
    <mergeCell ref="D61:F61"/>
    <mergeCell ref="C62:E62"/>
    <mergeCell ref="C64:E64"/>
    <mergeCell ref="D65:E65"/>
    <mergeCell ref="D66:F66"/>
    <mergeCell ref="D67:F67"/>
    <mergeCell ref="D68:E68"/>
    <mergeCell ref="D69:E69"/>
    <mergeCell ref="C78:E78"/>
    <mergeCell ref="B80:E80"/>
    <mergeCell ref="B81:E81"/>
    <mergeCell ref="A85:K85"/>
    <mergeCell ref="B72:E72"/>
    <mergeCell ref="B73:E73"/>
    <mergeCell ref="C74:E74"/>
    <mergeCell ref="C75:E75"/>
    <mergeCell ref="C76:E76"/>
    <mergeCell ref="C77:E77"/>
  </mergeCells>
  <conditionalFormatting sqref="A34:A35">
    <cfRule type="duplicateValues" dxfId="72" priority="2"/>
  </conditionalFormatting>
  <conditionalFormatting sqref="B35">
    <cfRule type="duplicateValues" dxfId="71" priority="1"/>
  </conditionalFormatting>
  <printOptions horizontalCentered="1"/>
  <pageMargins left="0.39370078740157483" right="0.39370078740157483" top="0.47244094488188981" bottom="0.19685039370078741" header="0.31496062992125984" footer="0.11811023622047245"/>
  <pageSetup paperSize="9" scale="51" fitToHeight="0" orientation="portrait" r:id="rId1"/>
  <ignoredErrors>
    <ignoredError sqref="A9:F7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5"/>
  <sheetViews>
    <sheetView showGridLines="0" view="pageBreakPreview" zoomScale="70" zoomScaleNormal="90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A2" sqref="A2:C3"/>
    </sheetView>
  </sheetViews>
  <sheetFormatPr defaultColWidth="9.109375" defaultRowHeight="15"/>
  <cols>
    <col min="1" max="1" width="3.6640625" style="37" customWidth="1"/>
    <col min="2" max="2" width="6.33203125" style="38" customWidth="1"/>
    <col min="3" max="3" width="9.88671875" style="1" customWidth="1"/>
    <col min="4" max="4" width="5" style="1" customWidth="1"/>
    <col min="5" max="5" width="49.109375" style="1" customWidth="1"/>
    <col min="6" max="6" width="2.33203125" style="1" customWidth="1"/>
    <col min="7" max="12" width="15.6640625" style="99" customWidth="1"/>
    <col min="13" max="16384" width="9.109375" style="1"/>
  </cols>
  <sheetData>
    <row r="1" spans="1:12" ht="12.75" customHeight="1"/>
    <row r="2" spans="1:12" s="43" customFormat="1" ht="15" customHeight="1">
      <c r="A2" s="460" t="s">
        <v>250</v>
      </c>
      <c r="B2" s="460"/>
      <c r="C2" s="460"/>
      <c r="D2" s="100" t="s">
        <v>109</v>
      </c>
      <c r="G2" s="101"/>
      <c r="H2" s="68"/>
      <c r="I2" s="45"/>
      <c r="J2" s="45"/>
      <c r="K2" s="45"/>
      <c r="L2" s="45"/>
    </row>
    <row r="3" spans="1:12" s="43" customFormat="1" ht="15" customHeight="1">
      <c r="A3" s="460"/>
      <c r="B3" s="460"/>
      <c r="C3" s="460"/>
      <c r="D3" s="102" t="s">
        <v>211</v>
      </c>
      <c r="G3" s="54"/>
      <c r="H3" s="54"/>
      <c r="J3" s="461"/>
      <c r="K3" s="461"/>
    </row>
    <row r="4" spans="1:12" ht="12" customHeight="1">
      <c r="A4" s="103"/>
      <c r="B4" s="53"/>
      <c r="C4" s="7"/>
      <c r="D4" s="7"/>
      <c r="E4" s="7"/>
      <c r="F4" s="7"/>
      <c r="G4" s="54"/>
      <c r="H4" s="54"/>
      <c r="I4" s="54"/>
      <c r="J4" s="461"/>
      <c r="K4" s="461"/>
      <c r="L4" s="54"/>
    </row>
    <row r="5" spans="1:12" s="276" customFormat="1" ht="24.75" customHeight="1">
      <c r="A5" s="464" t="s">
        <v>239</v>
      </c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7.399999999999999" customHeight="1">
      <c r="A6" s="104"/>
      <c r="B6" s="105"/>
      <c r="C6" s="55"/>
      <c r="D6" s="55"/>
      <c r="E6" s="55"/>
      <c r="F6" s="56"/>
      <c r="G6" s="57"/>
      <c r="H6" s="57"/>
      <c r="I6" s="57"/>
      <c r="J6" s="57"/>
      <c r="K6" s="57"/>
      <c r="L6" s="57"/>
    </row>
    <row r="7" spans="1:12" s="43" customFormat="1" ht="24.75" customHeight="1" thickBot="1">
      <c r="A7" s="468" t="s">
        <v>186</v>
      </c>
      <c r="B7" s="468"/>
      <c r="C7" s="468"/>
      <c r="D7" s="468"/>
      <c r="E7" s="468"/>
      <c r="F7" s="236"/>
      <c r="G7" s="303">
        <f t="shared" ref="G7:L7" si="0">G9+G12+G15+G27+G34+G36+G39+G41+G47+G53+G72+G80</f>
        <v>181096.13400000002</v>
      </c>
      <c r="H7" s="303">
        <f t="shared" si="0"/>
        <v>140127.92900000003</v>
      </c>
      <c r="I7" s="303">
        <f t="shared" si="0"/>
        <v>153715.55600000001</v>
      </c>
      <c r="J7" s="303">
        <f t="shared" si="0"/>
        <v>199595.815</v>
      </c>
      <c r="K7" s="303">
        <f t="shared" si="0"/>
        <v>238973.092</v>
      </c>
      <c r="L7" s="303">
        <f t="shared" si="0"/>
        <v>254534.696</v>
      </c>
    </row>
    <row r="8" spans="1:12" s="43" customFormat="1" ht="18" customHeight="1">
      <c r="A8" s="106"/>
      <c r="B8" s="107"/>
      <c r="C8" s="89"/>
      <c r="D8" s="89"/>
      <c r="E8" s="89"/>
      <c r="F8" s="89"/>
      <c r="G8" s="305"/>
      <c r="H8" s="305"/>
      <c r="I8" s="91"/>
      <c r="J8" s="305"/>
      <c r="K8" s="306"/>
      <c r="L8" s="306"/>
    </row>
    <row r="9" spans="1:12" s="137" customFormat="1" ht="20.100000000000001" customHeight="1">
      <c r="A9" s="11" t="s">
        <v>73</v>
      </c>
      <c r="B9" s="451" t="s">
        <v>58</v>
      </c>
      <c r="C9" s="451"/>
      <c r="D9" s="451"/>
      <c r="E9" s="451"/>
      <c r="F9" s="12"/>
      <c r="G9" s="307">
        <v>564.43799999999999</v>
      </c>
      <c r="H9" s="307">
        <v>819.15499999999997</v>
      </c>
      <c r="I9" s="307">
        <v>2273.6480000000001</v>
      </c>
      <c r="J9" s="307">
        <v>3868.5009999999997</v>
      </c>
      <c r="K9" s="307">
        <v>4641.348</v>
      </c>
      <c r="L9" s="307">
        <v>5057.0259999999998</v>
      </c>
    </row>
    <row r="10" spans="1:12" s="43" customFormat="1" ht="20.100000000000001" customHeight="1">
      <c r="A10" s="63"/>
      <c r="B10" s="458" t="s">
        <v>59</v>
      </c>
      <c r="C10" s="458"/>
      <c r="D10" s="458"/>
      <c r="E10" s="458"/>
      <c r="F10" s="60"/>
      <c r="G10" s="39"/>
      <c r="H10" s="39"/>
      <c r="I10" s="39"/>
      <c r="J10" s="39"/>
      <c r="K10" s="308"/>
      <c r="L10" s="308"/>
    </row>
    <row r="11" spans="1:12" s="43" customFormat="1" ht="9" customHeight="1">
      <c r="A11" s="63"/>
      <c r="B11" s="66"/>
      <c r="C11" s="66"/>
      <c r="D11" s="66"/>
      <c r="E11" s="66"/>
      <c r="F11" s="60"/>
      <c r="G11" s="39"/>
      <c r="H11" s="39"/>
      <c r="I11" s="39"/>
      <c r="J11" s="39"/>
      <c r="K11" s="308"/>
      <c r="L11" s="308"/>
    </row>
    <row r="12" spans="1:12" s="137" customFormat="1" ht="20.100000000000001" customHeight="1">
      <c r="A12" s="11" t="s">
        <v>74</v>
      </c>
      <c r="B12" s="455" t="s">
        <v>13</v>
      </c>
      <c r="C12" s="455"/>
      <c r="D12" s="455"/>
      <c r="E12" s="455"/>
      <c r="F12" s="14"/>
      <c r="G12" s="307">
        <v>2377.54</v>
      </c>
      <c r="H12" s="307">
        <v>1815.317</v>
      </c>
      <c r="I12" s="307">
        <v>2253.471</v>
      </c>
      <c r="J12" s="307">
        <v>3221.846</v>
      </c>
      <c r="K12" s="307">
        <v>4573.8819999999996</v>
      </c>
      <c r="L12" s="307">
        <v>6642.9310000000005</v>
      </c>
    </row>
    <row r="13" spans="1:12" s="43" customFormat="1" ht="20.100000000000001" customHeight="1">
      <c r="A13" s="63"/>
      <c r="B13" s="458" t="s">
        <v>6</v>
      </c>
      <c r="C13" s="458"/>
      <c r="D13" s="458"/>
      <c r="E13" s="458"/>
      <c r="F13" s="60"/>
      <c r="G13" s="39"/>
      <c r="H13" s="39"/>
      <c r="I13" s="39"/>
      <c r="J13" s="39"/>
      <c r="K13" s="308"/>
      <c r="L13" s="308"/>
    </row>
    <row r="14" spans="1:12" s="43" customFormat="1" ht="9" customHeight="1">
      <c r="A14" s="63"/>
      <c r="B14" s="66"/>
      <c r="C14" s="66"/>
      <c r="D14" s="66"/>
      <c r="E14" s="66"/>
      <c r="F14" s="60"/>
      <c r="G14" s="39"/>
      <c r="H14" s="39"/>
      <c r="I14" s="39"/>
      <c r="J14" s="39"/>
      <c r="K14" s="308"/>
      <c r="L14" s="308"/>
    </row>
    <row r="15" spans="1:12" s="43" customFormat="1" ht="20.100000000000001" customHeight="1">
      <c r="A15" s="11" t="s">
        <v>75</v>
      </c>
      <c r="B15" s="451" t="s">
        <v>161</v>
      </c>
      <c r="C15" s="451"/>
      <c r="D15" s="451"/>
      <c r="E15" s="451"/>
      <c r="F15" s="14"/>
      <c r="G15" s="307">
        <f>G16+G19+G22</f>
        <v>47632.254000000001</v>
      </c>
      <c r="H15" s="307">
        <f t="shared" ref="H15:L15" si="1">H16+H19+H22</f>
        <v>41212.868999999999</v>
      </c>
      <c r="I15" s="307">
        <f t="shared" si="1"/>
        <v>48337.152999999998</v>
      </c>
      <c r="J15" s="307">
        <f t="shared" si="1"/>
        <v>60763.364999999998</v>
      </c>
      <c r="K15" s="307">
        <f t="shared" si="1"/>
        <v>62191.970999999998</v>
      </c>
      <c r="L15" s="307">
        <f t="shared" si="1"/>
        <v>64828.409999999996</v>
      </c>
    </row>
    <row r="16" spans="1:12" s="43" customFormat="1" ht="20.100000000000001" customHeight="1">
      <c r="A16" s="67"/>
      <c r="B16" s="63" t="s">
        <v>92</v>
      </c>
      <c r="C16" s="453" t="s">
        <v>162</v>
      </c>
      <c r="D16" s="453"/>
      <c r="E16" s="453"/>
      <c r="F16" s="60"/>
      <c r="G16" s="39">
        <f t="shared" ref="G16:J16" si="2">G17+G18</f>
        <v>27813.379000000001</v>
      </c>
      <c r="H16" s="39">
        <f t="shared" si="2"/>
        <v>25793.776999999998</v>
      </c>
      <c r="I16" s="39">
        <f t="shared" si="2"/>
        <v>31303.365000000002</v>
      </c>
      <c r="J16" s="39">
        <f t="shared" si="2"/>
        <v>33698.351999999999</v>
      </c>
      <c r="K16" s="39">
        <v>31666.556999999997</v>
      </c>
      <c r="L16" s="39">
        <v>31863.297999999999</v>
      </c>
    </row>
    <row r="17" spans="1:12" s="43" customFormat="1" ht="20.100000000000001" customHeight="1">
      <c r="A17" s="67"/>
      <c r="B17" s="63"/>
      <c r="C17" s="7" t="s">
        <v>93</v>
      </c>
      <c r="D17" s="454" t="s">
        <v>163</v>
      </c>
      <c r="E17" s="454"/>
      <c r="F17" s="60"/>
      <c r="G17" s="86">
        <v>27559.322</v>
      </c>
      <c r="H17" s="86">
        <v>25661.949999999997</v>
      </c>
      <c r="I17" s="86">
        <v>31181.234</v>
      </c>
      <c r="J17" s="86">
        <v>33553.394999999997</v>
      </c>
      <c r="K17" s="86">
        <v>31151.574999999997</v>
      </c>
      <c r="L17" s="86">
        <v>31149.731</v>
      </c>
    </row>
    <row r="18" spans="1:12" s="43" customFormat="1" ht="20.100000000000001" customHeight="1">
      <c r="A18" s="67"/>
      <c r="B18" s="63"/>
      <c r="C18" s="7" t="s">
        <v>94</v>
      </c>
      <c r="D18" s="454" t="s">
        <v>164</v>
      </c>
      <c r="E18" s="454"/>
      <c r="F18" s="60"/>
      <c r="G18" s="86">
        <v>254.05700000000002</v>
      </c>
      <c r="H18" s="86">
        <v>131.827</v>
      </c>
      <c r="I18" s="86">
        <v>122.131</v>
      </c>
      <c r="J18" s="86">
        <v>144.95699999999999</v>
      </c>
      <c r="K18" s="86">
        <v>514.98199999999997</v>
      </c>
      <c r="L18" s="86">
        <v>713.56700000000001</v>
      </c>
    </row>
    <row r="19" spans="1:12" s="43" customFormat="1" ht="20.100000000000001" customHeight="1">
      <c r="A19" s="67"/>
      <c r="B19" s="63" t="s">
        <v>95</v>
      </c>
      <c r="C19" s="453" t="s">
        <v>165</v>
      </c>
      <c r="D19" s="453"/>
      <c r="E19" s="453"/>
      <c r="F19" s="60"/>
      <c r="G19" s="39">
        <f t="shared" ref="G19:J19" si="3">G20+G21</f>
        <v>15074.223</v>
      </c>
      <c r="H19" s="39">
        <f t="shared" si="3"/>
        <v>10817.323</v>
      </c>
      <c r="I19" s="39">
        <f t="shared" si="3"/>
        <v>11534.574000000001</v>
      </c>
      <c r="J19" s="39">
        <f t="shared" si="3"/>
        <v>19346.527999999998</v>
      </c>
      <c r="K19" s="39">
        <v>23494.963</v>
      </c>
      <c r="L19" s="39">
        <v>25144.663</v>
      </c>
    </row>
    <row r="20" spans="1:12" s="43" customFormat="1" ht="20.100000000000001" customHeight="1">
      <c r="A20" s="67"/>
      <c r="B20" s="63"/>
      <c r="C20" s="7" t="s">
        <v>96</v>
      </c>
      <c r="D20" s="453" t="s">
        <v>166</v>
      </c>
      <c r="E20" s="453"/>
      <c r="F20" s="453"/>
      <c r="G20" s="86">
        <v>8856.8130000000001</v>
      </c>
      <c r="H20" s="39">
        <v>8828.3140000000003</v>
      </c>
      <c r="I20" s="39">
        <v>10744.107</v>
      </c>
      <c r="J20" s="39">
        <v>14805.342999999999</v>
      </c>
      <c r="K20" s="39">
        <v>15386.695</v>
      </c>
      <c r="L20" s="39">
        <v>15683.690999999999</v>
      </c>
    </row>
    <row r="21" spans="1:12" s="43" customFormat="1" ht="20.100000000000001" customHeight="1">
      <c r="A21" s="67"/>
      <c r="B21" s="63"/>
      <c r="C21" s="7" t="s">
        <v>97</v>
      </c>
      <c r="D21" s="453" t="s">
        <v>167</v>
      </c>
      <c r="E21" s="453"/>
      <c r="F21" s="453"/>
      <c r="G21" s="86">
        <v>6217.41</v>
      </c>
      <c r="H21" s="39">
        <v>1989.009</v>
      </c>
      <c r="I21" s="86">
        <v>790.4670000000001</v>
      </c>
      <c r="J21" s="86">
        <v>4541.1849999999995</v>
      </c>
      <c r="K21" s="86">
        <f>'[1]T123 Q125 '!$AA$117+'[1]T123 Q125 '!$AA$119</f>
        <v>8108.268</v>
      </c>
      <c r="L21" s="86">
        <f>'[1]T123 Q125 '!$AB$117+'[1]T123 Q125 '!$AB$119</f>
        <v>9460.9719999999998</v>
      </c>
    </row>
    <row r="22" spans="1:12" s="43" customFormat="1" ht="20.100000000000001" customHeight="1">
      <c r="A22" s="67"/>
      <c r="B22" s="63" t="s">
        <v>98</v>
      </c>
      <c r="C22" s="453" t="s">
        <v>168</v>
      </c>
      <c r="D22" s="453"/>
      <c r="E22" s="453"/>
      <c r="F22" s="60"/>
      <c r="G22" s="86">
        <f t="shared" ref="G22:J22" si="4">G23+G25</f>
        <v>4744.652</v>
      </c>
      <c r="H22" s="86">
        <f t="shared" si="4"/>
        <v>4601.7690000000002</v>
      </c>
      <c r="I22" s="86">
        <f t="shared" si="4"/>
        <v>5499.2139999999999</v>
      </c>
      <c r="J22" s="86">
        <f t="shared" si="4"/>
        <v>7718.4850000000006</v>
      </c>
      <c r="K22" s="86">
        <v>7030.4509999999991</v>
      </c>
      <c r="L22" s="86">
        <v>7820.4490000000005</v>
      </c>
    </row>
    <row r="23" spans="1:12" s="43" customFormat="1" ht="20.100000000000001" customHeight="1">
      <c r="A23" s="67"/>
      <c r="B23" s="63"/>
      <c r="C23" s="7" t="s">
        <v>134</v>
      </c>
      <c r="D23" s="453" t="s">
        <v>195</v>
      </c>
      <c r="E23" s="453"/>
      <c r="F23" s="453"/>
      <c r="G23" s="86">
        <v>647</v>
      </c>
      <c r="H23" s="86">
        <v>726.28599999999994</v>
      </c>
      <c r="I23" s="86">
        <v>714.87299999999993</v>
      </c>
      <c r="J23" s="86">
        <v>1037.239</v>
      </c>
      <c r="K23" s="86">
        <v>910.23900000000003</v>
      </c>
      <c r="L23" s="86">
        <v>901.25400000000002</v>
      </c>
    </row>
    <row r="24" spans="1:12" s="43" customFormat="1" ht="19.5" customHeight="1">
      <c r="A24" s="67"/>
      <c r="B24" s="63"/>
      <c r="C24" s="7"/>
      <c r="D24" s="457" t="s">
        <v>140</v>
      </c>
      <c r="E24" s="457"/>
      <c r="F24" s="60"/>
      <c r="G24" s="86"/>
      <c r="H24" s="39"/>
      <c r="I24" s="39"/>
      <c r="J24" s="39"/>
      <c r="K24" s="39"/>
      <c r="L24" s="308"/>
    </row>
    <row r="25" spans="1:12" s="43" customFormat="1" ht="20.100000000000001" customHeight="1">
      <c r="A25" s="67"/>
      <c r="B25" s="63"/>
      <c r="C25" s="7" t="s">
        <v>135</v>
      </c>
      <c r="D25" s="453" t="s">
        <v>169</v>
      </c>
      <c r="E25" s="453"/>
      <c r="F25" s="453"/>
      <c r="G25" s="39">
        <v>4097.652</v>
      </c>
      <c r="H25" s="39">
        <v>3875.4830000000002</v>
      </c>
      <c r="I25" s="39">
        <v>4784.3410000000003</v>
      </c>
      <c r="J25" s="39">
        <v>6681.2460000000001</v>
      </c>
      <c r="K25" s="39">
        <v>6120.2119999999995</v>
      </c>
      <c r="L25" s="39">
        <v>6919.1950000000006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45"/>
      <c r="H26" s="86"/>
      <c r="I26" s="86"/>
      <c r="J26" s="309"/>
      <c r="K26" s="309"/>
      <c r="L26" s="309"/>
    </row>
    <row r="27" spans="1:12" s="43" customFormat="1" ht="20.100000000000001" customHeight="1">
      <c r="A27" s="11" t="s">
        <v>76</v>
      </c>
      <c r="B27" s="451" t="s">
        <v>170</v>
      </c>
      <c r="C27" s="451"/>
      <c r="D27" s="451"/>
      <c r="E27" s="451"/>
      <c r="F27" s="14"/>
      <c r="G27" s="307">
        <f t="shared" ref="G27:L27" si="5">G28+G29</f>
        <v>51309.042000000001</v>
      </c>
      <c r="H27" s="307">
        <f t="shared" si="5"/>
        <v>20071.252999999997</v>
      </c>
      <c r="I27" s="307">
        <f t="shared" si="5"/>
        <v>15179.774000000001</v>
      </c>
      <c r="J27" s="307">
        <f t="shared" si="5"/>
        <v>29883.885999999999</v>
      </c>
      <c r="K27" s="307">
        <f t="shared" si="5"/>
        <v>50757.828999999998</v>
      </c>
      <c r="L27" s="307">
        <f t="shared" si="5"/>
        <v>57936.248999999996</v>
      </c>
    </row>
    <row r="28" spans="1:12" s="43" customFormat="1" ht="20.100000000000001" customHeight="1">
      <c r="A28" s="63"/>
      <c r="B28" s="63">
        <v>4.0999999999999996</v>
      </c>
      <c r="C28" s="453" t="s">
        <v>171</v>
      </c>
      <c r="D28" s="453"/>
      <c r="E28" s="453"/>
      <c r="F28" s="60"/>
      <c r="G28" s="86">
        <v>9397.85</v>
      </c>
      <c r="H28" s="39">
        <v>4598.366</v>
      </c>
      <c r="I28" s="39">
        <v>3099.0590000000002</v>
      </c>
      <c r="J28" s="39">
        <v>3346.4479999999999</v>
      </c>
      <c r="K28" s="39">
        <v>5864.49</v>
      </c>
      <c r="L28" s="39">
        <v>7195.6009999999997</v>
      </c>
    </row>
    <row r="29" spans="1:12" s="43" customFormat="1" ht="20.100000000000001" customHeight="1">
      <c r="A29" s="63"/>
      <c r="B29" s="63">
        <v>4.2</v>
      </c>
      <c r="C29" s="453" t="s">
        <v>172</v>
      </c>
      <c r="D29" s="453"/>
      <c r="E29" s="453"/>
      <c r="F29" s="60"/>
      <c r="G29" s="86">
        <f t="shared" ref="G29:H29" si="6">G30+G31+G32</f>
        <v>41911.192000000003</v>
      </c>
      <c r="H29" s="86">
        <f t="shared" si="6"/>
        <v>15472.886999999999</v>
      </c>
      <c r="I29" s="86">
        <f>I30+I31+I32</f>
        <v>12080.715</v>
      </c>
      <c r="J29" s="86">
        <f t="shared" ref="J29:L29" si="7">J30+J31+J32</f>
        <v>26537.437999999998</v>
      </c>
      <c r="K29" s="86">
        <f t="shared" si="7"/>
        <v>44893.339</v>
      </c>
      <c r="L29" s="86">
        <f t="shared" si="7"/>
        <v>50740.647999999994</v>
      </c>
    </row>
    <row r="30" spans="1:12" s="43" customFormat="1" ht="20.100000000000001" customHeight="1">
      <c r="A30" s="63"/>
      <c r="B30" s="70"/>
      <c r="C30" s="7" t="s">
        <v>55</v>
      </c>
      <c r="D30" s="453" t="s">
        <v>173</v>
      </c>
      <c r="E30" s="453"/>
      <c r="F30" s="453"/>
      <c r="G30" s="86">
        <v>131.80199999999999</v>
      </c>
      <c r="H30" s="86">
        <v>93.385000000000005</v>
      </c>
      <c r="I30" s="86">
        <v>100.35599999999999</v>
      </c>
      <c r="J30" s="86">
        <v>221.548</v>
      </c>
      <c r="K30" s="86">
        <v>395.16899999999998</v>
      </c>
      <c r="L30" s="86">
        <v>259.11799999999999</v>
      </c>
    </row>
    <row r="31" spans="1:12" s="43" customFormat="1" ht="20.100000000000001" customHeight="1">
      <c r="A31" s="63"/>
      <c r="B31" s="70"/>
      <c r="C31" s="7" t="s">
        <v>56</v>
      </c>
      <c r="D31" s="453" t="s">
        <v>174</v>
      </c>
      <c r="E31" s="453"/>
      <c r="F31" s="453"/>
      <c r="G31" s="86">
        <v>4456.0010000000002</v>
      </c>
      <c r="H31" s="39">
        <v>2960.114</v>
      </c>
      <c r="I31" s="39">
        <v>2566.2959999999998</v>
      </c>
      <c r="J31" s="39">
        <v>3153.5</v>
      </c>
      <c r="K31" s="39">
        <v>3501.2309999999998</v>
      </c>
      <c r="L31" s="39">
        <v>3311.4590000000003</v>
      </c>
    </row>
    <row r="32" spans="1:12" s="43" customFormat="1" ht="20.100000000000001" customHeight="1">
      <c r="A32" s="63"/>
      <c r="B32" s="63"/>
      <c r="C32" s="7" t="s">
        <v>57</v>
      </c>
      <c r="D32" s="453" t="s">
        <v>175</v>
      </c>
      <c r="E32" s="453"/>
      <c r="F32" s="453"/>
      <c r="G32" s="86">
        <v>37323.389000000003</v>
      </c>
      <c r="H32" s="39">
        <v>12419.387999999999</v>
      </c>
      <c r="I32" s="39">
        <v>9414.0630000000001</v>
      </c>
      <c r="J32" s="39">
        <v>23162.39</v>
      </c>
      <c r="K32" s="39">
        <v>40996.938999999998</v>
      </c>
      <c r="L32" s="39">
        <f>41527.882+1985.407+3656.782</f>
        <v>47170.070999999996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39"/>
      <c r="H33" s="39"/>
      <c r="I33" s="39"/>
      <c r="J33" s="308"/>
      <c r="K33" s="308"/>
      <c r="L33" s="309"/>
    </row>
    <row r="34" spans="1:12" s="43" customFormat="1" ht="20.100000000000001" customHeight="1">
      <c r="A34" s="11" t="s">
        <v>77</v>
      </c>
      <c r="B34" s="451" t="s">
        <v>176</v>
      </c>
      <c r="C34" s="451"/>
      <c r="D34" s="451"/>
      <c r="E34" s="451"/>
      <c r="F34" s="14"/>
      <c r="G34" s="307">
        <v>5582.8720000000003</v>
      </c>
      <c r="H34" s="307">
        <v>3822.933</v>
      </c>
      <c r="I34" s="307">
        <v>4419.607</v>
      </c>
      <c r="J34" s="307">
        <v>4774.1180000000004</v>
      </c>
      <c r="K34" s="307">
        <v>7900.7519999999995</v>
      </c>
      <c r="L34" s="307">
        <v>8053.5250000000005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45"/>
      <c r="H35" s="45"/>
      <c r="I35" s="45"/>
      <c r="J35" s="310"/>
      <c r="K35" s="310"/>
      <c r="L35" s="310"/>
    </row>
    <row r="36" spans="1:12" s="43" customFormat="1" ht="20.100000000000001" customHeight="1">
      <c r="A36" s="11" t="s">
        <v>78</v>
      </c>
      <c r="B36" s="451" t="s">
        <v>17</v>
      </c>
      <c r="C36" s="451"/>
      <c r="D36" s="451"/>
      <c r="E36" s="451"/>
      <c r="F36" s="14"/>
      <c r="G36" s="307">
        <v>9735.6360000000004</v>
      </c>
      <c r="H36" s="307">
        <v>9374.2090000000007</v>
      </c>
      <c r="I36" s="307">
        <v>10407.473</v>
      </c>
      <c r="J36" s="307">
        <v>12100.707</v>
      </c>
      <c r="K36" s="307">
        <v>11891.154</v>
      </c>
      <c r="L36" s="307">
        <v>12840.557000000001</v>
      </c>
    </row>
    <row r="37" spans="1:12" s="43" customFormat="1" ht="20.100000000000001" customHeight="1">
      <c r="A37" s="67"/>
      <c r="B37" s="452" t="s">
        <v>5</v>
      </c>
      <c r="C37" s="452"/>
      <c r="D37" s="452"/>
      <c r="E37" s="452"/>
      <c r="F37" s="60"/>
      <c r="G37" s="45"/>
      <c r="H37" s="45"/>
      <c r="I37" s="45"/>
      <c r="J37" s="310"/>
      <c r="K37" s="310"/>
      <c r="L37" s="310"/>
    </row>
    <row r="38" spans="1:12" s="43" customFormat="1" ht="9" customHeight="1">
      <c r="A38" s="67"/>
      <c r="B38" s="67"/>
      <c r="C38" s="60"/>
      <c r="D38" s="60"/>
      <c r="E38" s="60"/>
      <c r="F38" s="60"/>
      <c r="G38" s="45"/>
      <c r="H38" s="45"/>
      <c r="I38" s="45"/>
      <c r="J38" s="310"/>
      <c r="K38" s="310"/>
      <c r="L38" s="310"/>
    </row>
    <row r="39" spans="1:12" s="43" customFormat="1" ht="20.100000000000001" customHeight="1">
      <c r="A39" s="11" t="s">
        <v>79</v>
      </c>
      <c r="B39" s="451" t="s">
        <v>177</v>
      </c>
      <c r="C39" s="451"/>
      <c r="D39" s="451"/>
      <c r="E39" s="451"/>
      <c r="F39" s="14"/>
      <c r="G39" s="307">
        <v>2764.7170000000001</v>
      </c>
      <c r="H39" s="307">
        <v>2540.971</v>
      </c>
      <c r="I39" s="307">
        <v>2504.89</v>
      </c>
      <c r="J39" s="307">
        <v>2592.0749999999998</v>
      </c>
      <c r="K39" s="307">
        <v>2822.375</v>
      </c>
      <c r="L39" s="307">
        <v>2668.71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45"/>
      <c r="H40" s="45"/>
      <c r="I40" s="45"/>
      <c r="J40" s="310"/>
      <c r="K40" s="310"/>
      <c r="L40" s="310"/>
    </row>
    <row r="41" spans="1:12" s="137" customFormat="1" ht="20.100000000000001" customHeight="1">
      <c r="A41" s="11" t="s">
        <v>80</v>
      </c>
      <c r="B41" s="451" t="s">
        <v>18</v>
      </c>
      <c r="C41" s="451"/>
      <c r="D41" s="451"/>
      <c r="E41" s="451"/>
      <c r="F41" s="14"/>
      <c r="G41" s="307">
        <f t="shared" ref="G41:L41" si="8">G43+G44</f>
        <v>9198.1319999999996</v>
      </c>
      <c r="H41" s="307">
        <f t="shared" si="8"/>
        <v>10032.17</v>
      </c>
      <c r="I41" s="307">
        <f t="shared" si="8"/>
        <v>10700.49</v>
      </c>
      <c r="J41" s="307">
        <f t="shared" si="8"/>
        <v>11782.736000000001</v>
      </c>
      <c r="K41" s="307">
        <f t="shared" si="8"/>
        <v>12472.145</v>
      </c>
      <c r="L41" s="307">
        <f t="shared" si="8"/>
        <v>10215.215</v>
      </c>
    </row>
    <row r="42" spans="1:12" s="43" customFormat="1" ht="20.100000000000001" customHeight="1">
      <c r="A42" s="63"/>
      <c r="B42" s="452" t="s">
        <v>7</v>
      </c>
      <c r="C42" s="452"/>
      <c r="D42" s="452"/>
      <c r="E42" s="452"/>
      <c r="F42" s="60"/>
      <c r="G42" s="39"/>
      <c r="H42" s="39"/>
      <c r="I42" s="39"/>
      <c r="J42" s="39"/>
      <c r="K42" s="308"/>
      <c r="L42" s="308"/>
    </row>
    <row r="43" spans="1:12" s="43" customFormat="1" ht="20.100000000000001" customHeight="1">
      <c r="A43" s="63"/>
      <c r="B43" s="73" t="s">
        <v>152</v>
      </c>
      <c r="C43" s="453" t="s">
        <v>178</v>
      </c>
      <c r="D43" s="453"/>
      <c r="E43" s="453"/>
      <c r="F43" s="74"/>
      <c r="G43" s="86">
        <v>6887.5119999999997</v>
      </c>
      <c r="H43" s="86">
        <v>7773.4539999999997</v>
      </c>
      <c r="I43" s="86">
        <v>8873.5619999999999</v>
      </c>
      <c r="J43" s="86">
        <v>10162.976000000001</v>
      </c>
      <c r="K43" s="86">
        <v>10207.508000000002</v>
      </c>
      <c r="L43" s="86">
        <v>8135.6970000000001</v>
      </c>
    </row>
    <row r="44" spans="1:12" s="43" customFormat="1" ht="18" customHeight="1">
      <c r="A44" s="63"/>
      <c r="B44" s="73" t="s">
        <v>153</v>
      </c>
      <c r="C44" s="453" t="s">
        <v>151</v>
      </c>
      <c r="D44" s="453"/>
      <c r="E44" s="453"/>
      <c r="F44" s="74"/>
      <c r="G44" s="86">
        <v>2310.62</v>
      </c>
      <c r="H44" s="39">
        <v>2258.7159999999999</v>
      </c>
      <c r="I44" s="39">
        <v>1826.9280000000001</v>
      </c>
      <c r="J44" s="39">
        <v>1619.76</v>
      </c>
      <c r="K44" s="39">
        <v>2264.6369999999997</v>
      </c>
      <c r="L44" s="39">
        <v>2079.518</v>
      </c>
    </row>
    <row r="45" spans="1:12" s="43" customFormat="1" ht="15.6" customHeight="1">
      <c r="A45" s="63"/>
      <c r="B45" s="75"/>
      <c r="C45" s="459" t="s">
        <v>150</v>
      </c>
      <c r="D45" s="459"/>
      <c r="E45" s="459"/>
      <c r="F45" s="74"/>
      <c r="G45" s="39"/>
      <c r="H45" s="39"/>
      <c r="I45" s="39"/>
      <c r="J45" s="308"/>
      <c r="K45" s="308"/>
      <c r="L45" s="308"/>
    </row>
    <row r="46" spans="1:12" s="43" customFormat="1" ht="9" customHeight="1">
      <c r="A46" s="63"/>
      <c r="B46" s="76"/>
      <c r="C46" s="60"/>
      <c r="D46" s="60"/>
      <c r="E46" s="60"/>
      <c r="F46" s="60"/>
      <c r="G46" s="39"/>
      <c r="H46" s="39"/>
      <c r="I46" s="39"/>
      <c r="J46" s="308"/>
      <c r="K46" s="308"/>
      <c r="L46" s="308"/>
    </row>
    <row r="47" spans="1:12" s="137" customFormat="1" ht="20.100000000000001" customHeight="1">
      <c r="A47" s="11" t="s">
        <v>81</v>
      </c>
      <c r="B47" s="455" t="s">
        <v>19</v>
      </c>
      <c r="C47" s="455"/>
      <c r="D47" s="455"/>
      <c r="E47" s="455"/>
      <c r="F47" s="14"/>
      <c r="G47" s="307">
        <f t="shared" ref="G47:L47" si="9">G49+G50+G51</f>
        <v>14640.938</v>
      </c>
      <c r="H47" s="307">
        <f t="shared" si="9"/>
        <v>16742.023000000001</v>
      </c>
      <c r="I47" s="307">
        <f t="shared" si="9"/>
        <v>17754.66</v>
      </c>
      <c r="J47" s="307">
        <f t="shared" si="9"/>
        <v>18267.012999999999</v>
      </c>
      <c r="K47" s="307">
        <f t="shared" si="9"/>
        <v>22862.287</v>
      </c>
      <c r="L47" s="307">
        <f t="shared" si="9"/>
        <v>25470.703000000001</v>
      </c>
    </row>
    <row r="48" spans="1:12" s="43" customFormat="1" ht="20.100000000000001" customHeight="1">
      <c r="A48" s="63"/>
      <c r="B48" s="458" t="s">
        <v>8</v>
      </c>
      <c r="C48" s="458"/>
      <c r="D48" s="458"/>
      <c r="E48" s="458"/>
      <c r="F48" s="60"/>
      <c r="G48" s="86"/>
      <c r="H48" s="39"/>
      <c r="I48" s="39"/>
      <c r="J48" s="308"/>
      <c r="K48" s="308"/>
      <c r="L48" s="308"/>
    </row>
    <row r="49" spans="1:12" s="43" customFormat="1" ht="20.100000000000001" customHeight="1">
      <c r="A49" s="63"/>
      <c r="B49" s="77">
        <v>9.1</v>
      </c>
      <c r="C49" s="454" t="s">
        <v>179</v>
      </c>
      <c r="D49" s="454"/>
      <c r="E49" s="454"/>
      <c r="F49" s="60"/>
      <c r="G49" s="86">
        <v>4687.5990000000002</v>
      </c>
      <c r="H49" s="86">
        <v>5679.1679999999997</v>
      </c>
      <c r="I49" s="86">
        <v>6309.4269999999997</v>
      </c>
      <c r="J49" s="86">
        <v>6211.4949999999999</v>
      </c>
      <c r="K49" s="86">
        <v>7513.8729999999996</v>
      </c>
      <c r="L49" s="86">
        <v>8798.7119999999995</v>
      </c>
    </row>
    <row r="50" spans="1:12" ht="20.100000000000001" customHeight="1">
      <c r="A50" s="63"/>
      <c r="B50" s="78" t="s">
        <v>91</v>
      </c>
      <c r="C50" s="454" t="s">
        <v>180</v>
      </c>
      <c r="D50" s="454"/>
      <c r="E50" s="454"/>
      <c r="F50" s="7"/>
      <c r="G50" s="86">
        <v>8303.1</v>
      </c>
      <c r="H50" s="86">
        <v>9465.5380000000005</v>
      </c>
      <c r="I50" s="86">
        <v>9922.612000000001</v>
      </c>
      <c r="J50" s="86">
        <v>9885.3179999999993</v>
      </c>
      <c r="K50" s="86">
        <v>12790.907999999999</v>
      </c>
      <c r="L50" s="86">
        <v>12164.077000000001</v>
      </c>
    </row>
    <row r="51" spans="1:12" ht="20.100000000000001" customHeight="1">
      <c r="A51" s="63"/>
      <c r="B51" s="77" t="s">
        <v>99</v>
      </c>
      <c r="C51" s="453" t="s">
        <v>181</v>
      </c>
      <c r="D51" s="453"/>
      <c r="E51" s="453"/>
      <c r="F51" s="7"/>
      <c r="G51" s="86">
        <v>1650.239</v>
      </c>
      <c r="H51" s="39">
        <v>1597.317</v>
      </c>
      <c r="I51" s="39">
        <v>1522.6210000000001</v>
      </c>
      <c r="J51" s="39">
        <v>2170.1999999999998</v>
      </c>
      <c r="K51" s="39">
        <v>2557.5059999999999</v>
      </c>
      <c r="L51" s="39">
        <v>4507.9139999999998</v>
      </c>
    </row>
    <row r="52" spans="1:12" ht="9" customHeight="1">
      <c r="A52" s="63"/>
      <c r="B52" s="63"/>
      <c r="C52" s="60"/>
      <c r="D52" s="7"/>
      <c r="E52" s="7"/>
      <c r="F52" s="7"/>
      <c r="G52" s="39"/>
      <c r="H52" s="39"/>
      <c r="I52" s="39"/>
      <c r="J52" s="308"/>
      <c r="K52" s="308"/>
      <c r="L52" s="308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307">
        <f t="shared" ref="G53:L53" si="10">G54+G56+G62</f>
        <v>32886.502999999997</v>
      </c>
      <c r="H53" s="307">
        <f t="shared" si="10"/>
        <v>29763.934999999998</v>
      </c>
      <c r="I53" s="307">
        <f t="shared" si="10"/>
        <v>35226.165000000001</v>
      </c>
      <c r="J53" s="307">
        <f t="shared" si="10"/>
        <v>47493.364000000001</v>
      </c>
      <c r="K53" s="307">
        <f t="shared" si="10"/>
        <v>53725.453000000001</v>
      </c>
      <c r="L53" s="307">
        <f t="shared" si="10"/>
        <v>54967.491000000009</v>
      </c>
    </row>
    <row r="54" spans="1:12" s="79" customFormat="1" ht="20.100000000000001" customHeight="1">
      <c r="A54" s="63"/>
      <c r="B54" s="77">
        <v>10.1</v>
      </c>
      <c r="C54" s="467" t="s">
        <v>139</v>
      </c>
      <c r="D54" s="467"/>
      <c r="E54" s="467"/>
      <c r="F54" s="7"/>
      <c r="G54" s="86">
        <v>1973.4390000000001</v>
      </c>
      <c r="H54" s="39">
        <v>2369.8040000000001</v>
      </c>
      <c r="I54" s="39">
        <v>5609.027</v>
      </c>
      <c r="J54" s="39">
        <v>11871.752</v>
      </c>
      <c r="K54" s="39">
        <v>13193.621000000001</v>
      </c>
      <c r="L54" s="39">
        <v>14921.339</v>
      </c>
    </row>
    <row r="55" spans="1:12" s="80" customFormat="1" ht="20.100000000000001" customHeight="1">
      <c r="A55" s="63"/>
      <c r="B55" s="77"/>
      <c r="C55" s="457" t="s">
        <v>1</v>
      </c>
      <c r="D55" s="457"/>
      <c r="E55" s="457"/>
      <c r="F55" s="7"/>
      <c r="G55" s="86"/>
      <c r="H55" s="86"/>
      <c r="I55" s="86"/>
      <c r="J55" s="309"/>
      <c r="K55" s="309"/>
      <c r="L55" s="309"/>
    </row>
    <row r="56" spans="1:12" s="80" customFormat="1" ht="19.5" customHeight="1">
      <c r="A56" s="63"/>
      <c r="B56" s="81">
        <v>10.199999999999999</v>
      </c>
      <c r="C56" s="463" t="s">
        <v>21</v>
      </c>
      <c r="D56" s="463"/>
      <c r="E56" s="463"/>
      <c r="F56" s="7"/>
      <c r="G56" s="86">
        <f t="shared" ref="G56:H56" si="11">G58+G59+G60</f>
        <v>11780.511</v>
      </c>
      <c r="H56" s="86">
        <f t="shared" si="11"/>
        <v>11470.217000000001</v>
      </c>
      <c r="I56" s="86">
        <f>I58+I59+I60</f>
        <v>12384.775</v>
      </c>
      <c r="J56" s="86">
        <f t="shared" ref="J56" si="12">J58+J59+J60</f>
        <v>13497.875000000002</v>
      </c>
      <c r="K56" s="86">
        <v>15157.474</v>
      </c>
      <c r="L56" s="86">
        <v>15104.743</v>
      </c>
    </row>
    <row r="57" spans="1:12" ht="20.100000000000001" customHeight="1">
      <c r="A57" s="63"/>
      <c r="B57" s="77"/>
      <c r="C57" s="457" t="s">
        <v>2</v>
      </c>
      <c r="D57" s="457"/>
      <c r="E57" s="457"/>
      <c r="F57" s="7"/>
      <c r="G57" s="86"/>
      <c r="H57" s="39"/>
      <c r="I57" s="39"/>
      <c r="J57" s="308"/>
      <c r="K57" s="308"/>
      <c r="L57" s="308"/>
    </row>
    <row r="58" spans="1:12" ht="20.100000000000001" customHeight="1">
      <c r="A58" s="63"/>
      <c r="B58" s="77"/>
      <c r="C58" s="7" t="s">
        <v>49</v>
      </c>
      <c r="D58" s="453" t="s">
        <v>183</v>
      </c>
      <c r="E58" s="453"/>
      <c r="F58" s="453"/>
      <c r="G58" s="86">
        <v>802.13200000000006</v>
      </c>
      <c r="H58" s="86">
        <v>700.46100000000001</v>
      </c>
      <c r="I58" s="86">
        <v>696.22700000000009</v>
      </c>
      <c r="J58" s="86">
        <v>753.46600000000001</v>
      </c>
      <c r="K58" s="86">
        <v>679.46600000000001</v>
      </c>
      <c r="L58" s="86">
        <v>646.87800000000004</v>
      </c>
    </row>
    <row r="59" spans="1:12" ht="20.100000000000001" customHeight="1">
      <c r="A59" s="63"/>
      <c r="B59" s="77"/>
      <c r="C59" s="7" t="s">
        <v>50</v>
      </c>
      <c r="D59" s="453" t="s">
        <v>184</v>
      </c>
      <c r="E59" s="453"/>
      <c r="F59" s="453"/>
      <c r="G59" s="86">
        <v>817.10300000000007</v>
      </c>
      <c r="H59" s="86">
        <v>719.19500000000005</v>
      </c>
      <c r="I59" s="86">
        <v>754.38699999999994</v>
      </c>
      <c r="J59" s="86">
        <v>1103.33</v>
      </c>
      <c r="K59" s="86">
        <v>1265.7910000000002</v>
      </c>
      <c r="L59" s="86">
        <v>1129.8810000000001</v>
      </c>
    </row>
    <row r="60" spans="1:12" ht="21" customHeight="1">
      <c r="A60" s="63"/>
      <c r="B60" s="77"/>
      <c r="C60" s="7" t="s">
        <v>51</v>
      </c>
      <c r="D60" s="453" t="s">
        <v>193</v>
      </c>
      <c r="E60" s="453"/>
      <c r="F60" s="453"/>
      <c r="G60" s="86">
        <v>10161.276</v>
      </c>
      <c r="H60" s="39">
        <v>10050.561</v>
      </c>
      <c r="I60" s="39">
        <v>10934.161</v>
      </c>
      <c r="J60" s="39">
        <v>11641.079000000002</v>
      </c>
      <c r="K60" s="39">
        <v>13212.217000000001</v>
      </c>
      <c r="L60" s="39">
        <v>13327.984</v>
      </c>
    </row>
    <row r="61" spans="1:12" ht="20.100000000000001" customHeight="1">
      <c r="A61" s="63"/>
      <c r="B61" s="77"/>
      <c r="C61" s="7"/>
      <c r="D61" s="457" t="s">
        <v>138</v>
      </c>
      <c r="E61" s="457"/>
      <c r="F61" s="457"/>
      <c r="G61" s="86"/>
      <c r="H61" s="86"/>
      <c r="I61" s="86"/>
      <c r="J61" s="309"/>
      <c r="K61" s="309"/>
      <c r="L61" s="309"/>
    </row>
    <row r="62" spans="1:12" s="80" customFormat="1" ht="19.5" customHeight="1">
      <c r="A62" s="63"/>
      <c r="B62" s="77">
        <v>10.3</v>
      </c>
      <c r="C62" s="456" t="s">
        <v>137</v>
      </c>
      <c r="D62" s="456"/>
      <c r="E62" s="456"/>
      <c r="F62" s="7"/>
      <c r="G62" s="86">
        <f t="shared" ref="G62:H62" si="13">G65+G67+G68</f>
        <v>19132.553</v>
      </c>
      <c r="H62" s="86">
        <f t="shared" si="13"/>
        <v>15923.913999999999</v>
      </c>
      <c r="I62" s="86">
        <f>I65+I67+I68</f>
        <v>17232.363000000001</v>
      </c>
      <c r="J62" s="86">
        <f t="shared" ref="J62" si="14">J65+J67+J68</f>
        <v>22123.737000000001</v>
      </c>
      <c r="K62" s="86">
        <v>25374.358</v>
      </c>
      <c r="L62" s="86">
        <v>24941.409000000003</v>
      </c>
    </row>
    <row r="63" spans="1:12" s="80" customFormat="1" ht="15" customHeight="1">
      <c r="A63" s="63"/>
      <c r="B63" s="77"/>
      <c r="C63" s="52" t="s">
        <v>136</v>
      </c>
      <c r="D63" s="82"/>
      <c r="E63" s="82"/>
      <c r="F63" s="7"/>
      <c r="G63" s="86"/>
      <c r="H63" s="86"/>
      <c r="I63" s="86"/>
      <c r="J63" s="86"/>
      <c r="K63" s="309"/>
      <c r="L63" s="309"/>
    </row>
    <row r="64" spans="1:12" ht="20.100000000000001" customHeight="1">
      <c r="A64" s="63"/>
      <c r="B64" s="63"/>
      <c r="C64" s="457" t="s">
        <v>10</v>
      </c>
      <c r="D64" s="457"/>
      <c r="E64" s="457"/>
      <c r="F64" s="7"/>
      <c r="G64" s="86"/>
      <c r="H64" s="39"/>
      <c r="I64" s="39"/>
      <c r="J64" s="308"/>
      <c r="K64" s="308"/>
      <c r="L64" s="308"/>
    </row>
    <row r="65" spans="1:12" s="79" customFormat="1" ht="20.100000000000001" customHeight="1">
      <c r="A65" s="63"/>
      <c r="B65" s="63"/>
      <c r="C65" s="7" t="s">
        <v>52</v>
      </c>
      <c r="D65" s="460" t="s">
        <v>61</v>
      </c>
      <c r="E65" s="460"/>
      <c r="F65" s="7"/>
      <c r="G65" s="86">
        <v>7424.7080000000005</v>
      </c>
      <c r="H65" s="86">
        <v>6331.4339999999993</v>
      </c>
      <c r="I65" s="86">
        <v>7226.5789999999997</v>
      </c>
      <c r="J65" s="86">
        <v>9117.5030000000006</v>
      </c>
      <c r="K65" s="86">
        <v>10312.067000000001</v>
      </c>
      <c r="L65" s="86">
        <v>10995.421</v>
      </c>
    </row>
    <row r="66" spans="1:12" ht="19.5" customHeight="1">
      <c r="A66" s="63"/>
      <c r="B66" s="63"/>
      <c r="C66" s="7"/>
      <c r="D66" s="457" t="s">
        <v>60</v>
      </c>
      <c r="E66" s="457"/>
      <c r="F66" s="457"/>
      <c r="G66" s="86"/>
      <c r="H66" s="86"/>
      <c r="I66" s="86"/>
      <c r="J66" s="309"/>
      <c r="K66" s="309"/>
      <c r="L66" s="309"/>
    </row>
    <row r="67" spans="1:12" ht="20.100000000000001" customHeight="1">
      <c r="A67" s="63"/>
      <c r="B67" s="63"/>
      <c r="C67" s="7" t="s">
        <v>53</v>
      </c>
      <c r="D67" s="453" t="s">
        <v>185</v>
      </c>
      <c r="E67" s="453"/>
      <c r="F67" s="453"/>
      <c r="G67" s="86">
        <v>2522.9560000000001</v>
      </c>
      <c r="H67" s="39">
        <v>2117.2330000000002</v>
      </c>
      <c r="I67" s="39">
        <v>2021.2060000000001</v>
      </c>
      <c r="J67" s="39">
        <v>2620.8589999999999</v>
      </c>
      <c r="K67" s="39">
        <v>3769.203</v>
      </c>
      <c r="L67" s="39">
        <v>2216.9340000000002</v>
      </c>
    </row>
    <row r="68" spans="1:12" s="79" customFormat="1" ht="19.5" customHeight="1">
      <c r="A68" s="63"/>
      <c r="B68" s="63"/>
      <c r="C68" s="7" t="s">
        <v>54</v>
      </c>
      <c r="D68" s="465" t="s">
        <v>194</v>
      </c>
      <c r="E68" s="466"/>
      <c r="F68" s="7"/>
      <c r="G68" s="86">
        <v>9184.8889999999992</v>
      </c>
      <c r="H68" s="86">
        <v>7475.2469999999994</v>
      </c>
      <c r="I68" s="86">
        <v>7984.5780000000004</v>
      </c>
      <c r="J68" s="86">
        <v>10385.375</v>
      </c>
      <c r="K68" s="86">
        <v>11293.088000000002</v>
      </c>
      <c r="L68" s="86">
        <v>11729.054</v>
      </c>
    </row>
    <row r="69" spans="1:12" s="79" customFormat="1" ht="15" customHeight="1">
      <c r="A69" s="63"/>
      <c r="B69" s="63"/>
      <c r="C69" s="7"/>
      <c r="D69" s="460" t="s">
        <v>136</v>
      </c>
      <c r="E69" s="460"/>
      <c r="F69" s="7"/>
      <c r="G69" s="86"/>
      <c r="H69" s="86"/>
      <c r="I69" s="86"/>
      <c r="J69" s="309"/>
      <c r="K69" s="309"/>
      <c r="L69" s="309"/>
    </row>
    <row r="70" spans="1:12" ht="19.5" customHeight="1">
      <c r="A70" s="63"/>
      <c r="B70" s="63"/>
      <c r="C70" s="7"/>
      <c r="D70" s="457" t="s">
        <v>90</v>
      </c>
      <c r="E70" s="457"/>
      <c r="F70" s="457"/>
      <c r="G70" s="39"/>
      <c r="H70" s="39"/>
      <c r="I70" s="39"/>
      <c r="J70" s="308"/>
      <c r="K70" s="308"/>
      <c r="L70" s="308"/>
    </row>
    <row r="71" spans="1:12" ht="9" customHeight="1">
      <c r="A71" s="63"/>
      <c r="B71" s="63"/>
      <c r="C71" s="7"/>
      <c r="D71" s="66"/>
      <c r="E71" s="66"/>
      <c r="F71" s="66"/>
      <c r="G71" s="39"/>
      <c r="H71" s="39"/>
      <c r="I71" s="39"/>
      <c r="J71" s="308"/>
      <c r="K71" s="308"/>
      <c r="L71" s="308"/>
    </row>
    <row r="72" spans="1:12" s="137" customFormat="1" ht="20.100000000000001" customHeight="1">
      <c r="A72" s="11" t="s">
        <v>83</v>
      </c>
      <c r="B72" s="455" t="s">
        <v>22</v>
      </c>
      <c r="C72" s="455"/>
      <c r="D72" s="455"/>
      <c r="E72" s="455"/>
      <c r="F72" s="14"/>
      <c r="G72" s="307">
        <f t="shared" ref="G72:L72" si="15">G74+G76</f>
        <v>3336.8009999999999</v>
      </c>
      <c r="H72" s="307">
        <f t="shared" si="15"/>
        <v>2988.0320000000002</v>
      </c>
      <c r="I72" s="307">
        <f t="shared" si="15"/>
        <v>3435.9459999999999</v>
      </c>
      <c r="J72" s="307">
        <f t="shared" si="15"/>
        <v>3817.5099999999998</v>
      </c>
      <c r="K72" s="307">
        <f t="shared" si="15"/>
        <v>4046.2249999999999</v>
      </c>
      <c r="L72" s="307">
        <f t="shared" si="15"/>
        <v>4862.1980000000003</v>
      </c>
    </row>
    <row r="73" spans="1:12" s="43" customFormat="1" ht="20.100000000000001" customHeight="1">
      <c r="A73" s="63"/>
      <c r="B73" s="452" t="s">
        <v>11</v>
      </c>
      <c r="C73" s="452"/>
      <c r="D73" s="452"/>
      <c r="E73" s="452"/>
      <c r="F73" s="60"/>
      <c r="G73" s="39"/>
      <c r="H73" s="39"/>
      <c r="I73" s="39"/>
      <c r="J73" s="39"/>
      <c r="K73" s="308"/>
      <c r="L73" s="308"/>
    </row>
    <row r="74" spans="1:12" s="43" customFormat="1" ht="17.100000000000001" customHeight="1">
      <c r="A74" s="63"/>
      <c r="B74" s="77" t="s">
        <v>143</v>
      </c>
      <c r="C74" s="453" t="s">
        <v>145</v>
      </c>
      <c r="D74" s="453"/>
      <c r="E74" s="453"/>
      <c r="F74" s="60"/>
      <c r="G74" s="86">
        <v>785.73199999999997</v>
      </c>
      <c r="H74" s="86">
        <v>236.922</v>
      </c>
      <c r="I74" s="86">
        <v>311.48599999999999</v>
      </c>
      <c r="J74" s="86">
        <v>328.37200000000001</v>
      </c>
      <c r="K74" s="86">
        <v>412.48899999999998</v>
      </c>
      <c r="L74" s="86">
        <v>535.92499999999995</v>
      </c>
    </row>
    <row r="75" spans="1:12" s="43" customFormat="1" ht="19.5" customHeight="1">
      <c r="A75" s="63"/>
      <c r="B75" s="77"/>
      <c r="C75" s="469" t="s">
        <v>146</v>
      </c>
      <c r="D75" s="469"/>
      <c r="E75" s="469"/>
      <c r="F75" s="60"/>
      <c r="G75" s="45"/>
      <c r="H75" s="86"/>
      <c r="I75" s="86"/>
      <c r="J75" s="86"/>
      <c r="K75" s="86"/>
      <c r="L75" s="86"/>
    </row>
    <row r="76" spans="1:12" ht="17.399999999999999" customHeight="1">
      <c r="A76" s="63"/>
      <c r="B76" s="78" t="s">
        <v>144</v>
      </c>
      <c r="C76" s="453" t="s">
        <v>148</v>
      </c>
      <c r="D76" s="453"/>
      <c r="E76" s="453"/>
      <c r="F76" s="7"/>
      <c r="G76" s="86">
        <v>2551.069</v>
      </c>
      <c r="H76" s="86">
        <v>2751.11</v>
      </c>
      <c r="I76" s="86">
        <v>3124.46</v>
      </c>
      <c r="J76" s="86">
        <v>3489.1379999999999</v>
      </c>
      <c r="K76" s="86">
        <v>3633.7359999999999</v>
      </c>
      <c r="L76" s="86">
        <v>4326.2730000000001</v>
      </c>
    </row>
    <row r="77" spans="1:12" ht="17.100000000000001" customHeight="1">
      <c r="A77" s="63"/>
      <c r="B77" s="78"/>
      <c r="C77" s="453" t="s">
        <v>149</v>
      </c>
      <c r="D77" s="453"/>
      <c r="E77" s="453"/>
      <c r="F77" s="7"/>
      <c r="G77" s="86"/>
      <c r="H77" s="86"/>
      <c r="I77" s="86"/>
      <c r="J77" s="309"/>
      <c r="K77" s="309"/>
      <c r="L77" s="309"/>
    </row>
    <row r="78" spans="1:12" ht="20.100000000000001" customHeight="1">
      <c r="A78" s="63"/>
      <c r="B78" s="78"/>
      <c r="C78" s="469" t="s">
        <v>147</v>
      </c>
      <c r="D78" s="469"/>
      <c r="E78" s="469"/>
      <c r="F78" s="7"/>
      <c r="G78" s="86"/>
      <c r="H78" s="86"/>
      <c r="I78" s="86"/>
      <c r="J78" s="309"/>
      <c r="K78" s="309"/>
      <c r="L78" s="309"/>
    </row>
    <row r="79" spans="1:12" s="43" customFormat="1" ht="9" customHeight="1">
      <c r="A79" s="63"/>
      <c r="B79" s="76"/>
      <c r="C79" s="83"/>
      <c r="D79" s="83"/>
      <c r="E79" s="83"/>
      <c r="F79" s="60"/>
      <c r="G79" s="39"/>
      <c r="H79" s="39"/>
      <c r="I79" s="39"/>
      <c r="J79" s="308"/>
      <c r="K79" s="308"/>
      <c r="L79" s="308"/>
    </row>
    <row r="80" spans="1:12" s="79" customFormat="1" ht="20.100000000000001" customHeight="1">
      <c r="A80" s="11" t="s">
        <v>84</v>
      </c>
      <c r="B80" s="451" t="s">
        <v>23</v>
      </c>
      <c r="C80" s="451"/>
      <c r="D80" s="451"/>
      <c r="E80" s="451"/>
      <c r="F80" s="16"/>
      <c r="G80" s="307">
        <v>1067.261</v>
      </c>
      <c r="H80" s="307">
        <v>945.0619999999999</v>
      </c>
      <c r="I80" s="307">
        <v>1222.279</v>
      </c>
      <c r="J80" s="307">
        <v>1030.694</v>
      </c>
      <c r="K80" s="307">
        <v>1087.671</v>
      </c>
      <c r="L80" s="307">
        <v>991.68100000000004</v>
      </c>
    </row>
    <row r="81" spans="1:12" ht="20.100000000000001" customHeight="1">
      <c r="A81" s="63"/>
      <c r="B81" s="452" t="s">
        <v>12</v>
      </c>
      <c r="C81" s="452"/>
      <c r="D81" s="452"/>
      <c r="E81" s="452"/>
      <c r="F81" s="7"/>
      <c r="G81" s="108"/>
      <c r="H81" s="108"/>
      <c r="I81" s="108"/>
      <c r="J81" s="108"/>
      <c r="K81" s="109"/>
      <c r="L81" s="108"/>
    </row>
    <row r="82" spans="1:12" ht="16.5" customHeight="1">
      <c r="A82" s="63"/>
      <c r="B82" s="76"/>
      <c r="C82" s="7"/>
      <c r="D82" s="7"/>
      <c r="E82" s="7"/>
      <c r="F82" s="7"/>
      <c r="G82" s="110"/>
      <c r="H82" s="110"/>
      <c r="I82" s="110"/>
      <c r="J82" s="110"/>
      <c r="K82" s="109"/>
      <c r="L82" s="110"/>
    </row>
    <row r="83" spans="1:12" ht="16.5" customHeight="1">
      <c r="A83" s="111"/>
      <c r="B83" s="112"/>
      <c r="C83" s="113"/>
      <c r="D83" s="113"/>
      <c r="E83" s="113"/>
      <c r="F83" s="113"/>
      <c r="G83" s="114"/>
      <c r="H83" s="114"/>
      <c r="I83" s="114"/>
      <c r="J83" s="85"/>
      <c r="K83" s="85"/>
      <c r="L83" s="114"/>
    </row>
    <row r="84" spans="1:12" ht="16.5" customHeight="1">
      <c r="A84" s="111"/>
      <c r="B84" s="112"/>
      <c r="C84" s="113"/>
      <c r="D84" s="113"/>
      <c r="E84" s="113"/>
      <c r="F84" s="113"/>
      <c r="G84" s="114"/>
      <c r="H84" s="114"/>
      <c r="I84" s="114"/>
      <c r="J84" s="85"/>
      <c r="K84" s="85"/>
      <c r="L84" s="114"/>
    </row>
    <row r="85" spans="1:12" ht="16.5" customHeight="1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87"/>
    </row>
  </sheetData>
  <mergeCells count="65">
    <mergeCell ref="C78:E78"/>
    <mergeCell ref="B80:E80"/>
    <mergeCell ref="B81:E81"/>
    <mergeCell ref="A7:E7"/>
    <mergeCell ref="B73:E73"/>
    <mergeCell ref="C74:E74"/>
    <mergeCell ref="C75:E75"/>
    <mergeCell ref="C76:E76"/>
    <mergeCell ref="C77:E77"/>
    <mergeCell ref="C50:E50"/>
    <mergeCell ref="D66:F66"/>
    <mergeCell ref="D67:F67"/>
    <mergeCell ref="D68:E68"/>
    <mergeCell ref="D69:E69"/>
    <mergeCell ref="D70:F70"/>
    <mergeCell ref="C55:E55"/>
    <mergeCell ref="D58:F58"/>
    <mergeCell ref="D59:F59"/>
    <mergeCell ref="D61:F61"/>
    <mergeCell ref="D65:E65"/>
    <mergeCell ref="C62:E62"/>
    <mergeCell ref="B15:E15"/>
    <mergeCell ref="C16:E16"/>
    <mergeCell ref="D17:E17"/>
    <mergeCell ref="C51:E51"/>
    <mergeCell ref="B37:E37"/>
    <mergeCell ref="B39:E39"/>
    <mergeCell ref="B41:E41"/>
    <mergeCell ref="B42:E42"/>
    <mergeCell ref="C43:E43"/>
    <mergeCell ref="C49:E49"/>
    <mergeCell ref="C45:E45"/>
    <mergeCell ref="D32:F32"/>
    <mergeCell ref="B34:E34"/>
    <mergeCell ref="B36:E36"/>
    <mergeCell ref="D18:E18"/>
    <mergeCell ref="C19:E19"/>
    <mergeCell ref="A2:C3"/>
    <mergeCell ref="B10:E10"/>
    <mergeCell ref="B12:E12"/>
    <mergeCell ref="J3:K4"/>
    <mergeCell ref="B9:E9"/>
    <mergeCell ref="D20:F20"/>
    <mergeCell ref="D21:F21"/>
    <mergeCell ref="D31:F31"/>
    <mergeCell ref="C22:E22"/>
    <mergeCell ref="D23:F23"/>
    <mergeCell ref="D24:E24"/>
    <mergeCell ref="D30:F30"/>
    <mergeCell ref="C44:E44"/>
    <mergeCell ref="C54:E54"/>
    <mergeCell ref="A85:K85"/>
    <mergeCell ref="A5:F5"/>
    <mergeCell ref="B13:E13"/>
    <mergeCell ref="B47:E47"/>
    <mergeCell ref="B48:E48"/>
    <mergeCell ref="C56:E56"/>
    <mergeCell ref="C57:E57"/>
    <mergeCell ref="B72:E72"/>
    <mergeCell ref="C64:E64"/>
    <mergeCell ref="D60:F60"/>
    <mergeCell ref="D25:F25"/>
    <mergeCell ref="B27:E27"/>
    <mergeCell ref="C28:E28"/>
    <mergeCell ref="C29:E29"/>
  </mergeCells>
  <conditionalFormatting sqref="A34:A35">
    <cfRule type="duplicateValues" dxfId="70" priority="2"/>
  </conditionalFormatting>
  <conditionalFormatting sqref="B35">
    <cfRule type="duplicateValues" dxfId="69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1" fitToHeight="0" orientation="portrait" r:id="rId1"/>
  <ignoredErrors>
    <ignoredError sqref="A9:F7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"/>
  <sheetViews>
    <sheetView showGridLines="0" view="pageBreakPreview" zoomScale="70" zoomScaleNormal="90" zoomScaleSheetLayoutView="70" workbookViewId="0">
      <selection activeCell="A2" sqref="A2:C3"/>
    </sheetView>
  </sheetViews>
  <sheetFormatPr defaultColWidth="9.109375" defaultRowHeight="15"/>
  <cols>
    <col min="1" max="1" width="3.6640625" style="37" customWidth="1"/>
    <col min="2" max="2" width="6.33203125" style="38" customWidth="1"/>
    <col min="3" max="3" width="9.6640625" style="1" customWidth="1"/>
    <col min="4" max="4" width="5" style="1" customWidth="1"/>
    <col min="5" max="5" width="49.109375" style="1" customWidth="1"/>
    <col min="6" max="6" width="2.33203125" style="1" customWidth="1"/>
    <col min="7" max="12" width="15.6640625" style="115" customWidth="1"/>
    <col min="13" max="16384" width="9.109375" style="1"/>
  </cols>
  <sheetData>
    <row r="1" spans="1:12" ht="12.75" customHeight="1"/>
    <row r="2" spans="1:12" s="43" customFormat="1" ht="15" customHeight="1">
      <c r="A2" s="460" t="s">
        <v>249</v>
      </c>
      <c r="B2" s="460"/>
      <c r="C2" s="460"/>
      <c r="D2" s="100" t="s">
        <v>155</v>
      </c>
      <c r="G2" s="116"/>
      <c r="H2" s="96"/>
      <c r="I2" s="97"/>
      <c r="J2" s="97"/>
      <c r="K2" s="97"/>
      <c r="L2" s="97"/>
    </row>
    <row r="3" spans="1:12" s="43" customFormat="1" ht="15" customHeight="1">
      <c r="A3" s="460"/>
      <c r="B3" s="460"/>
      <c r="C3" s="460"/>
      <c r="D3" s="102" t="s">
        <v>212</v>
      </c>
      <c r="G3" s="117"/>
      <c r="H3" s="117"/>
      <c r="I3" s="96"/>
      <c r="J3" s="470"/>
      <c r="K3" s="470"/>
      <c r="L3" s="96"/>
    </row>
    <row r="4" spans="1:12" ht="12" customHeight="1">
      <c r="A4" s="103"/>
      <c r="B4" s="53"/>
      <c r="C4" s="7"/>
      <c r="D4" s="7"/>
      <c r="E4" s="7"/>
      <c r="F4" s="7"/>
      <c r="G4" s="117"/>
      <c r="H4" s="117"/>
      <c r="I4" s="117"/>
      <c r="J4" s="470"/>
      <c r="K4" s="470"/>
      <c r="L4" s="117"/>
    </row>
    <row r="5" spans="1:12" s="276" customFormat="1" ht="24.75" customHeight="1">
      <c r="A5" s="464" t="s">
        <v>239</v>
      </c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7.399999999999999" customHeight="1">
      <c r="A6" s="104"/>
      <c r="B6" s="105"/>
      <c r="C6" s="55"/>
      <c r="D6" s="55"/>
      <c r="E6" s="55"/>
      <c r="F6" s="56"/>
      <c r="G6" s="57"/>
      <c r="H6" s="57"/>
      <c r="I6" s="57"/>
      <c r="J6" s="57"/>
      <c r="K6" s="57"/>
      <c r="L6" s="57"/>
    </row>
    <row r="7" spans="1:12" s="43" customFormat="1" ht="24.75" customHeight="1" thickBot="1">
      <c r="A7" s="468" t="s">
        <v>186</v>
      </c>
      <c r="B7" s="468"/>
      <c r="C7" s="468"/>
      <c r="D7" s="468"/>
      <c r="E7" s="468"/>
      <c r="F7" s="236"/>
      <c r="G7" s="301">
        <f>'Table 3'!G7/'Table 3'!G$7*100</f>
        <v>100</v>
      </c>
      <c r="H7" s="301">
        <f>'Table 3'!H7/'Table 3'!H$7*100</f>
        <v>100</v>
      </c>
      <c r="I7" s="301">
        <f>'Table 3'!I7/'Table 3'!I$7*100</f>
        <v>100</v>
      </c>
      <c r="J7" s="301">
        <f>'Table 3'!J7/'Table 3'!J$7*100</f>
        <v>100</v>
      </c>
      <c r="K7" s="301">
        <f>'Table 3'!K7/'Table 3'!K$7*100</f>
        <v>100</v>
      </c>
      <c r="L7" s="301">
        <f>'Table 3'!L7/'Table 3'!L$7*100</f>
        <v>100</v>
      </c>
    </row>
    <row r="8" spans="1:12" s="43" customFormat="1" ht="18" customHeight="1">
      <c r="A8" s="106"/>
      <c r="B8" s="107"/>
      <c r="C8" s="89"/>
      <c r="D8" s="89"/>
      <c r="E8" s="89"/>
      <c r="F8" s="89"/>
      <c r="G8" s="118"/>
      <c r="H8" s="118"/>
      <c r="I8" s="118"/>
      <c r="J8" s="118"/>
      <c r="K8" s="118"/>
      <c r="L8" s="118"/>
    </row>
    <row r="9" spans="1:12" s="137" customFormat="1" ht="20.100000000000001" customHeight="1">
      <c r="A9" s="11" t="s">
        <v>73</v>
      </c>
      <c r="B9" s="451" t="s">
        <v>58</v>
      </c>
      <c r="C9" s="451"/>
      <c r="D9" s="451"/>
      <c r="E9" s="451"/>
      <c r="F9" s="12"/>
      <c r="G9" s="17">
        <f>'Table 3'!G9/'Table 3'!G$7*100</f>
        <v>0.31167865792209565</v>
      </c>
      <c r="H9" s="17">
        <f>'Table 3'!H9/'Table 3'!H$7*100</f>
        <v>0.58457654076939924</v>
      </c>
      <c r="I9" s="17">
        <f>'Table 3'!I9/'Table 3'!I$7*100</f>
        <v>1.4791268100412687</v>
      </c>
      <c r="J9" s="17">
        <f>'Table 3'!J9/'Table 3'!J$7*100</f>
        <v>1.9381673909345243</v>
      </c>
      <c r="K9" s="17">
        <f>'Table 3'!K9/'Table 3'!K$7*100</f>
        <v>1.9422052755629908</v>
      </c>
      <c r="L9" s="17">
        <f>'Table 3'!L9/'Table 3'!L$7*100</f>
        <v>1.9867727580840295</v>
      </c>
    </row>
    <row r="10" spans="1:12" s="43" customFormat="1" ht="20.100000000000001" customHeight="1">
      <c r="A10" s="63"/>
      <c r="B10" s="458" t="s">
        <v>59</v>
      </c>
      <c r="C10" s="458"/>
      <c r="D10" s="458"/>
      <c r="E10" s="458"/>
      <c r="F10" s="60"/>
      <c r="G10" s="88"/>
      <c r="H10" s="88"/>
      <c r="I10" s="88"/>
      <c r="J10" s="88"/>
      <c r="K10" s="88"/>
      <c r="L10" s="88"/>
    </row>
    <row r="11" spans="1:12" s="43" customFormat="1" ht="9" customHeight="1">
      <c r="A11" s="63"/>
      <c r="B11" s="66"/>
      <c r="C11" s="66"/>
      <c r="D11" s="66"/>
      <c r="E11" s="66"/>
      <c r="F11" s="60"/>
      <c r="G11" s="88"/>
      <c r="H11" s="88"/>
      <c r="I11" s="88"/>
      <c r="J11" s="88"/>
      <c r="K11" s="88"/>
      <c r="L11" s="88"/>
    </row>
    <row r="12" spans="1:12" s="137" customFormat="1" ht="20.100000000000001" customHeight="1">
      <c r="A12" s="11" t="s">
        <v>74</v>
      </c>
      <c r="B12" s="455" t="s">
        <v>13</v>
      </c>
      <c r="C12" s="455"/>
      <c r="D12" s="455"/>
      <c r="E12" s="455"/>
      <c r="F12" s="14"/>
      <c r="G12" s="17">
        <f>'Table 3'!G12/'Table 3'!G$7*100</f>
        <v>1.3128607151823573</v>
      </c>
      <c r="H12" s="17">
        <f>'Table 3'!H12/'Table 3'!H$7*100</f>
        <v>1.2954712261536381</v>
      </c>
      <c r="I12" s="17">
        <f>'Table 3'!I12/'Table 3'!I$7*100</f>
        <v>1.4660006174001021</v>
      </c>
      <c r="J12" s="17">
        <f>'Table 3'!J12/'Table 3'!J$7*100</f>
        <v>1.6141851471184403</v>
      </c>
      <c r="K12" s="17">
        <f>'Table 3'!K12/'Table 3'!K$7*100</f>
        <v>1.9139736452001881</v>
      </c>
      <c r="L12" s="17">
        <f>'Table 3'!L12/'Table 3'!L$7*100</f>
        <v>2.6098331993214789</v>
      </c>
    </row>
    <row r="13" spans="1:12" s="43" customFormat="1" ht="20.100000000000001" customHeight="1">
      <c r="A13" s="63"/>
      <c r="B13" s="458" t="s">
        <v>6</v>
      </c>
      <c r="C13" s="458"/>
      <c r="D13" s="458"/>
      <c r="E13" s="458"/>
      <c r="F13" s="60"/>
      <c r="G13" s="88"/>
      <c r="H13" s="88"/>
      <c r="I13" s="88"/>
      <c r="J13" s="88"/>
      <c r="K13" s="88"/>
      <c r="L13" s="88"/>
    </row>
    <row r="14" spans="1:12" s="43" customFormat="1" ht="9" customHeight="1">
      <c r="A14" s="63"/>
      <c r="B14" s="66"/>
      <c r="C14" s="66"/>
      <c r="D14" s="66"/>
      <c r="E14" s="66"/>
      <c r="F14" s="60"/>
      <c r="G14" s="88"/>
      <c r="H14" s="88"/>
      <c r="I14" s="88"/>
      <c r="J14" s="88"/>
      <c r="K14" s="88"/>
      <c r="L14" s="88"/>
    </row>
    <row r="15" spans="1:12" s="43" customFormat="1" ht="20.100000000000001" customHeight="1">
      <c r="A15" s="11" t="s">
        <v>75</v>
      </c>
      <c r="B15" s="451" t="s">
        <v>161</v>
      </c>
      <c r="C15" s="451"/>
      <c r="D15" s="451"/>
      <c r="E15" s="451"/>
      <c r="F15" s="14"/>
      <c r="G15" s="17">
        <f>'Table 3'!G15/'Table 3'!G$7*100</f>
        <v>26.302192624388105</v>
      </c>
      <c r="H15" s="17">
        <f>'Table 3'!H15/'Table 3'!H$7*100</f>
        <v>29.410888531721604</v>
      </c>
      <c r="I15" s="17">
        <f>'Table 3'!I15/'Table 3'!I$7*100</f>
        <v>31.445843386208743</v>
      </c>
      <c r="J15" s="17">
        <f>'Table 3'!J15/'Table 3'!J$7*100</f>
        <v>30.443205935956119</v>
      </c>
      <c r="K15" s="17">
        <f>'Table 3'!K15/'Table 3'!K$7*100</f>
        <v>26.024675196486136</v>
      </c>
      <c r="L15" s="17">
        <f>'Table 3'!L15/'Table 3'!L$7*100</f>
        <v>25.469380410126874</v>
      </c>
    </row>
    <row r="16" spans="1:12" s="43" customFormat="1" ht="20.100000000000001" customHeight="1">
      <c r="A16" s="67"/>
      <c r="B16" s="63" t="s">
        <v>92</v>
      </c>
      <c r="C16" s="453" t="s">
        <v>162</v>
      </c>
      <c r="D16" s="453"/>
      <c r="E16" s="453"/>
      <c r="F16" s="60"/>
      <c r="G16" s="94">
        <f>'Table 3'!G16/'Table 3'!G$7*100</f>
        <v>15.35835049907802</v>
      </c>
      <c r="H16" s="94">
        <f>'Table 3'!H16/'Table 3'!H$7*100</f>
        <v>18.407306226583849</v>
      </c>
      <c r="I16" s="94">
        <f>'Table 3'!I16/'Table 3'!I$7*100</f>
        <v>20.364474367187661</v>
      </c>
      <c r="J16" s="88">
        <f>'Table 3'!J16/'Table 3'!J$7*100</f>
        <v>16.883295874715611</v>
      </c>
      <c r="K16" s="88">
        <f>'Table 3'!K16/'Table 3'!K$7*100</f>
        <v>13.251097324379934</v>
      </c>
      <c r="L16" s="88">
        <f>'Table 3'!L16/'Table 3'!L$7*100</f>
        <v>12.518253307203352</v>
      </c>
    </row>
    <row r="17" spans="1:12" s="43" customFormat="1" ht="20.100000000000001" customHeight="1">
      <c r="A17" s="67"/>
      <c r="B17" s="63"/>
      <c r="C17" s="7" t="s">
        <v>93</v>
      </c>
      <c r="D17" s="454" t="s">
        <v>163</v>
      </c>
      <c r="E17" s="454"/>
      <c r="F17" s="60"/>
      <c r="G17" s="94">
        <f>'Table 3'!G17/'Table 3'!G$7*100</f>
        <v>15.218062026658172</v>
      </c>
      <c r="H17" s="94">
        <f>'Table 3'!H17/'Table 3'!H$7*100</f>
        <v>18.313230048522296</v>
      </c>
      <c r="I17" s="94">
        <f>'Table 3'!I17/'Table 3'!I$7*100</f>
        <v>20.285021770991086</v>
      </c>
      <c r="J17" s="94">
        <f>'Table 3'!J17/'Table 3'!J$7*100</f>
        <v>16.810670604491378</v>
      </c>
      <c r="K17" s="94">
        <f>'Table 3'!K17/'Table 3'!K$7*100</f>
        <v>13.035599422214448</v>
      </c>
      <c r="L17" s="94">
        <f>'Table 3'!L17/'Table 3'!L$7*100</f>
        <v>12.237911565502253</v>
      </c>
    </row>
    <row r="18" spans="1:12" s="43" customFormat="1" ht="20.100000000000001" customHeight="1">
      <c r="A18" s="67"/>
      <c r="B18" s="63"/>
      <c r="C18" s="7" t="s">
        <v>94</v>
      </c>
      <c r="D18" s="454" t="s">
        <v>164</v>
      </c>
      <c r="E18" s="454"/>
      <c r="F18" s="60"/>
      <c r="G18" s="94">
        <f>'Table 3'!G18/'Table 3'!G$7*100</f>
        <v>0.14028847241984746</v>
      </c>
      <c r="H18" s="94">
        <f>'Table 3'!H18/'Table 3'!H$7*100</f>
        <v>9.4076178061548291E-2</v>
      </c>
      <c r="I18" s="94">
        <f>'Table 3'!I18/'Table 3'!I$7*100</f>
        <v>7.9452596196574909E-2</v>
      </c>
      <c r="J18" s="94">
        <f>'Table 3'!J18/'Table 3'!J$7*100</f>
        <v>7.2625270224227892E-2</v>
      </c>
      <c r="K18" s="94">
        <f>'Table 3'!K18/'Table 3'!K$7*100</f>
        <v>0.21549790216548731</v>
      </c>
      <c r="L18" s="94">
        <f>'Table 3'!L18/'Table 3'!L$7*100</f>
        <v>0.28034174170109999</v>
      </c>
    </row>
    <row r="19" spans="1:12" s="43" customFormat="1" ht="20.100000000000001" customHeight="1">
      <c r="A19" s="67"/>
      <c r="B19" s="63" t="s">
        <v>95</v>
      </c>
      <c r="C19" s="453" t="s">
        <v>165</v>
      </c>
      <c r="D19" s="453"/>
      <c r="E19" s="453"/>
      <c r="F19" s="60"/>
      <c r="G19" s="94">
        <f>'Table 3'!G19/'Table 3'!G$7*100</f>
        <v>8.3238789625404142</v>
      </c>
      <c r="H19" s="94">
        <f>'Table 3'!H19/'Table 3'!H$7*100</f>
        <v>7.7196052758333416</v>
      </c>
      <c r="I19" s="94">
        <f>'Table 3'!I19/'Table 3'!I$7*100</f>
        <v>7.5038430072750737</v>
      </c>
      <c r="J19" s="88">
        <f>'Table 3'!J19/'Table 3'!J$7*100</f>
        <v>9.6928525279951376</v>
      </c>
      <c r="K19" s="88">
        <f>'Table 3'!K19/'Table 3'!K$7*100</f>
        <v>9.8316353541594541</v>
      </c>
      <c r="L19" s="88">
        <f>'Table 3'!L19/'Table 3'!L$7*100</f>
        <v>9.8786779936673152</v>
      </c>
    </row>
    <row r="20" spans="1:12" s="43" customFormat="1" ht="20.100000000000001" customHeight="1">
      <c r="A20" s="67"/>
      <c r="B20" s="63"/>
      <c r="C20" s="7" t="s">
        <v>96</v>
      </c>
      <c r="D20" s="453" t="s">
        <v>166</v>
      </c>
      <c r="E20" s="453"/>
      <c r="F20" s="453"/>
      <c r="G20" s="94">
        <f>'Table 3'!G20/'Table 3'!G$7*100</f>
        <v>4.8906692839726773</v>
      </c>
      <c r="H20" s="94">
        <f>'Table 3'!H20/'Table 3'!H$7*100</f>
        <v>6.3001816004859377</v>
      </c>
      <c r="I20" s="94">
        <f>'Table 3'!I20/'Table 3'!I$7*100</f>
        <v>6.989602926069499</v>
      </c>
      <c r="J20" s="88">
        <f>'Table 3'!J20/'Table 3'!J$7*100</f>
        <v>7.417662038655469</v>
      </c>
      <c r="K20" s="88">
        <f>'Table 3'!K20/'Table 3'!K$7*100</f>
        <v>6.4386726016835398</v>
      </c>
      <c r="L20" s="88">
        <f>'Table 3'!L20/'Table 3'!L$7*100</f>
        <v>6.1617104648083023</v>
      </c>
    </row>
    <row r="21" spans="1:12" s="43" customFormat="1" ht="20.100000000000001" customHeight="1">
      <c r="A21" s="67"/>
      <c r="B21" s="63"/>
      <c r="C21" s="7" t="s">
        <v>97</v>
      </c>
      <c r="D21" s="453" t="s">
        <v>167</v>
      </c>
      <c r="E21" s="453"/>
      <c r="F21" s="453"/>
      <c r="G21" s="94">
        <f>'Table 3'!G21/'Table 3'!G$7*100</f>
        <v>3.4332096785677377</v>
      </c>
      <c r="H21" s="94">
        <f>'Table 3'!H21/'Table 3'!H$7*100</f>
        <v>1.419423675347403</v>
      </c>
      <c r="I21" s="94">
        <f>'Table 3'!I21/'Table 3'!I$7*100</f>
        <v>0.5142400812055743</v>
      </c>
      <c r="J21" s="88">
        <f>'Table 3'!J21/'Table 3'!J$7*100</f>
        <v>2.2751904893396686</v>
      </c>
      <c r="K21" s="88">
        <f>'Table 3'!K21/'Table 3'!K$7*100</f>
        <v>3.3929627524759152</v>
      </c>
      <c r="L21" s="88">
        <f>'Table 3'!L21/'Table 3'!L$7*100</f>
        <v>3.7169675288590125</v>
      </c>
    </row>
    <row r="22" spans="1:12" s="43" customFormat="1" ht="20.100000000000001" customHeight="1">
      <c r="A22" s="67"/>
      <c r="B22" s="63" t="s">
        <v>98</v>
      </c>
      <c r="C22" s="453" t="s">
        <v>168</v>
      </c>
      <c r="D22" s="453"/>
      <c r="E22" s="453"/>
      <c r="F22" s="60"/>
      <c r="G22" s="94">
        <f>'Table 3'!G22/'Table 3'!G$7*100</f>
        <v>2.6199631627696696</v>
      </c>
      <c r="H22" s="94">
        <f>'Table 3'!H22/'Table 3'!H$7*100</f>
        <v>3.2839770293044142</v>
      </c>
      <c r="I22" s="94">
        <f>'Table 3'!I22/'Table 3'!I$7*100</f>
        <v>3.5775260117460066</v>
      </c>
      <c r="J22" s="94">
        <f>'Table 3'!J22/'Table 3'!J$7*100</f>
        <v>3.8670575332453745</v>
      </c>
      <c r="K22" s="94">
        <f>'Table 3'!K22/'Table 3'!K$7*100</f>
        <v>2.9419425179467482</v>
      </c>
      <c r="L22" s="94">
        <f>'Table 3'!L22/'Table 3'!L$7*100</f>
        <v>3.0724491092562092</v>
      </c>
    </row>
    <row r="23" spans="1:12" s="43" customFormat="1" ht="20.100000000000001" customHeight="1">
      <c r="A23" s="67"/>
      <c r="B23" s="63"/>
      <c r="C23" s="7" t="s">
        <v>134</v>
      </c>
      <c r="D23" s="453" t="s">
        <v>195</v>
      </c>
      <c r="E23" s="453"/>
      <c r="F23" s="453"/>
      <c r="G23" s="94">
        <f>'Table 3'!G23/'Table 3'!G$7*100</f>
        <v>0.35726880839985237</v>
      </c>
      <c r="H23" s="94">
        <f>'Table 3'!H23/'Table 3'!H$7*100</f>
        <v>0.51830210093235574</v>
      </c>
      <c r="I23" s="94">
        <f>'Table 3'!I23/'Table 3'!I$7*100</f>
        <v>0.46506223482026759</v>
      </c>
      <c r="J23" s="94">
        <f>'Table 3'!J23/'Table 3'!J$7*100</f>
        <v>0.51966971351578695</v>
      </c>
      <c r="K23" s="94">
        <f>'Table 3'!K23/'Table 3'!K$7*100</f>
        <v>0.3808960215487357</v>
      </c>
      <c r="L23" s="94">
        <f>'Table 3'!L23/'Table 3'!L$7*100</f>
        <v>0.35407903683197672</v>
      </c>
    </row>
    <row r="24" spans="1:12" s="43" customFormat="1" ht="19.5" customHeight="1">
      <c r="A24" s="67"/>
      <c r="B24" s="63"/>
      <c r="C24" s="7"/>
      <c r="D24" s="457" t="s">
        <v>140</v>
      </c>
      <c r="E24" s="457"/>
      <c r="F24" s="60"/>
      <c r="G24" s="94"/>
      <c r="H24" s="94"/>
      <c r="I24" s="94"/>
      <c r="J24" s="88"/>
      <c r="K24" s="88"/>
      <c r="L24" s="88"/>
    </row>
    <row r="25" spans="1:12" s="43" customFormat="1" ht="20.100000000000001" customHeight="1">
      <c r="A25" s="67"/>
      <c r="B25" s="63"/>
      <c r="C25" s="7" t="s">
        <v>135</v>
      </c>
      <c r="D25" s="453" t="s">
        <v>169</v>
      </c>
      <c r="E25" s="453"/>
      <c r="F25" s="453"/>
      <c r="G25" s="94">
        <f>'Table 3'!G25/'Table 3'!G$7*100</f>
        <v>2.2626943543698177</v>
      </c>
      <c r="H25" s="94">
        <f>'Table 3'!H25/'Table 3'!H$7*100</f>
        <v>2.7656749283720585</v>
      </c>
      <c r="I25" s="94">
        <f>'Table 3'!I25/'Table 3'!I$7*100</f>
        <v>3.1124637769257393</v>
      </c>
      <c r="J25" s="88">
        <f>'Table 3'!J25/'Table 3'!J$7*100</f>
        <v>3.3473878197295872</v>
      </c>
      <c r="K25" s="88">
        <f>'Table 3'!K25/'Table 3'!K$7*100</f>
        <v>2.5610464963980126</v>
      </c>
      <c r="L25" s="88">
        <f>'Table 3'!L25/'Table 3'!L$7*100</f>
        <v>2.7183700724242326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95"/>
      <c r="H26" s="95"/>
      <c r="I26" s="96"/>
      <c r="J26" s="94"/>
      <c r="K26" s="94"/>
      <c r="L26" s="94"/>
    </row>
    <row r="27" spans="1:12" s="43" customFormat="1" ht="20.100000000000001" customHeight="1">
      <c r="A27" s="11" t="s">
        <v>76</v>
      </c>
      <c r="B27" s="451" t="s">
        <v>170</v>
      </c>
      <c r="C27" s="451"/>
      <c r="D27" s="451"/>
      <c r="E27" s="451"/>
      <c r="F27" s="14"/>
      <c r="G27" s="17">
        <f>'Table 3'!G27/'Table 3'!G$7*100</f>
        <v>28.332488864726397</v>
      </c>
      <c r="H27" s="17">
        <f>'Table 3'!H27/'Table 3'!H$7*100</f>
        <v>14.323520759376947</v>
      </c>
      <c r="I27" s="17">
        <f>'Table 3'!I27/'Table 3'!I$7*100</f>
        <v>9.8752360496292262</v>
      </c>
      <c r="J27" s="17">
        <f>'Table 3'!J27/'Table 3'!J$7*100</f>
        <v>14.972200694688913</v>
      </c>
      <c r="K27" s="17">
        <f>'Table 3'!K27/'Table 3'!K$7*100</f>
        <v>21.23997667486346</v>
      </c>
      <c r="L27" s="17">
        <f>'Table 3'!L27/'Table 3'!L$7*100</f>
        <v>22.761631286604636</v>
      </c>
    </row>
    <row r="28" spans="1:12" s="43" customFormat="1" ht="20.100000000000001" customHeight="1">
      <c r="A28" s="63"/>
      <c r="B28" s="63">
        <v>4.0999999999999996</v>
      </c>
      <c r="C28" s="453" t="s">
        <v>171</v>
      </c>
      <c r="D28" s="453"/>
      <c r="E28" s="453"/>
      <c r="F28" s="60"/>
      <c r="G28" s="94">
        <f>'Table 3'!G28/'Table 3'!G$7*100</f>
        <v>5.1894260757659243</v>
      </c>
      <c r="H28" s="94">
        <f>'Table 3'!H28/'Table 3'!H$7*100</f>
        <v>3.2815485341255548</v>
      </c>
      <c r="I28" s="94">
        <f>'Table 3'!I28/'Table 3'!I$7*100</f>
        <v>2.0160997888853878</v>
      </c>
      <c r="J28" s="88">
        <f>'Table 3'!J28/'Table 3'!J$7*100</f>
        <v>1.6766123077279951</v>
      </c>
      <c r="K28" s="88">
        <f>'Table 3'!K28/'Table 3'!K$7*100</f>
        <v>2.4540377960209843</v>
      </c>
      <c r="L28" s="88">
        <f>'Table 3'!L28/'Table 3'!L$7*100</f>
        <v>2.8269627335991943</v>
      </c>
    </row>
    <row r="29" spans="1:12" s="43" customFormat="1" ht="20.100000000000001" customHeight="1">
      <c r="A29" s="63"/>
      <c r="B29" s="63">
        <v>4.2</v>
      </c>
      <c r="C29" s="453" t="s">
        <v>172</v>
      </c>
      <c r="D29" s="453"/>
      <c r="E29" s="453"/>
      <c r="F29" s="60"/>
      <c r="G29" s="94">
        <f>'Table 3'!G29/'Table 3'!G$7*100</f>
        <v>23.143062788960474</v>
      </c>
      <c r="H29" s="94">
        <f>'Table 3'!H29/'Table 3'!H$7*100</f>
        <v>11.041972225251396</v>
      </c>
      <c r="I29" s="94">
        <f>'Table 3'!I29/'Table 3'!I$7*100</f>
        <v>7.8591362607438375</v>
      </c>
      <c r="J29" s="94">
        <f>'Table 3'!J29/'Table 3'!J$7*100</f>
        <v>13.295588386960919</v>
      </c>
      <c r="K29" s="94">
        <f>'Table 3'!K29/'Table 3'!K$7*100</f>
        <v>18.785938878842476</v>
      </c>
      <c r="L29" s="94">
        <f>'Table 3'!L29/'Table 3'!L$7*100</f>
        <v>19.934668553005437</v>
      </c>
    </row>
    <row r="30" spans="1:12" s="43" customFormat="1" ht="20.100000000000001" customHeight="1">
      <c r="A30" s="63"/>
      <c r="B30" s="70"/>
      <c r="C30" s="7" t="s">
        <v>55</v>
      </c>
      <c r="D30" s="453" t="s">
        <v>173</v>
      </c>
      <c r="E30" s="453"/>
      <c r="F30" s="453"/>
      <c r="G30" s="94">
        <f>'Table 3'!G30/'Table 3'!G$7*100</f>
        <v>7.2780129033566218E-2</v>
      </c>
      <c r="H30" s="94">
        <f>'Table 3'!H30/'Table 3'!H$7*100</f>
        <v>6.6642674780414399E-2</v>
      </c>
      <c r="I30" s="94">
        <f>'Table 3'!I30/'Table 3'!I$7*100</f>
        <v>6.5286821068389456E-2</v>
      </c>
      <c r="J30" s="94">
        <f>'Table 3'!J30/'Table 3'!J$7*100</f>
        <v>0.11099831927838767</v>
      </c>
      <c r="K30" s="94">
        <f>'Table 3'!K30/'Table 3'!K$7*100</f>
        <v>0.16536129515368198</v>
      </c>
      <c r="L30" s="94">
        <f>'Table 3'!L30/'Table 3'!L$7*100</f>
        <v>0.10180065982045922</v>
      </c>
    </row>
    <row r="31" spans="1:12" s="43" customFormat="1" ht="20.100000000000001" customHeight="1">
      <c r="A31" s="63"/>
      <c r="B31" s="70"/>
      <c r="C31" s="7" t="s">
        <v>56</v>
      </c>
      <c r="D31" s="453" t="s">
        <v>174</v>
      </c>
      <c r="E31" s="453"/>
      <c r="F31" s="453"/>
      <c r="G31" s="94">
        <f>'Table 3'!G31/'Table 3'!G$7*100</f>
        <v>2.4605721290549472</v>
      </c>
      <c r="H31" s="94">
        <f>'Table 3'!H31/'Table 3'!H$7*100</f>
        <v>2.1124368433362055</v>
      </c>
      <c r="I31" s="94">
        <f>'Table 3'!I31/'Table 3'!I$7*100</f>
        <v>1.6695096233461235</v>
      </c>
      <c r="J31" s="88">
        <f>'Table 3'!J31/'Table 3'!J$7*100</f>
        <v>1.5799429461985464</v>
      </c>
      <c r="K31" s="88">
        <f>'Table 3'!K31/'Table 3'!K$7*100</f>
        <v>1.4651151603294315</v>
      </c>
      <c r="L31" s="88">
        <f>'Table 3'!L31/'Table 3'!L$7*100</f>
        <v>1.3009853085019107</v>
      </c>
    </row>
    <row r="32" spans="1:12" s="43" customFormat="1" ht="20.100000000000001" customHeight="1">
      <c r="A32" s="63"/>
      <c r="B32" s="63"/>
      <c r="C32" s="7" t="s">
        <v>57</v>
      </c>
      <c r="D32" s="453" t="s">
        <v>175</v>
      </c>
      <c r="E32" s="453"/>
      <c r="F32" s="453"/>
      <c r="G32" s="94">
        <f>'Table 3'!G32/'Table 3'!G$7*100</f>
        <v>20.609710530871961</v>
      </c>
      <c r="H32" s="94">
        <f>'Table 3'!H32/'Table 3'!H$7*100</f>
        <v>8.8628927071347761</v>
      </c>
      <c r="I32" s="94">
        <f>'Table 3'!I32/'Table 3'!I$7*100</f>
        <v>6.1243398163293241</v>
      </c>
      <c r="J32" s="88">
        <f>'Table 3'!J32/'Table 3'!J$7*100</f>
        <v>11.604647121483985</v>
      </c>
      <c r="K32" s="88">
        <f>'Table 3'!K32/'Table 3'!K$7*100</f>
        <v>17.155462423359364</v>
      </c>
      <c r="L32" s="88">
        <f>'Table 3'!L32/'Table 3'!L$7*100</f>
        <v>18.531882584683071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88"/>
      <c r="H33" s="88"/>
      <c r="I33" s="88"/>
      <c r="J33" s="88"/>
      <c r="K33" s="88"/>
      <c r="L33" s="88"/>
    </row>
    <row r="34" spans="1:12" s="43" customFormat="1" ht="20.100000000000001" customHeight="1">
      <c r="A34" s="11" t="s">
        <v>77</v>
      </c>
      <c r="B34" s="451" t="s">
        <v>176</v>
      </c>
      <c r="C34" s="451"/>
      <c r="D34" s="451"/>
      <c r="E34" s="451"/>
      <c r="F34" s="14"/>
      <c r="G34" s="17">
        <f>'Table 3'!G34/'Table 3'!G$7*100</f>
        <v>3.0828222981281312</v>
      </c>
      <c r="H34" s="17">
        <f>'Table 3'!H34/'Table 3'!H$7*100</f>
        <v>2.7281734821043413</v>
      </c>
      <c r="I34" s="17">
        <f>'Table 3'!I34/'Table 3'!I$7*100</f>
        <v>2.8751852545099599</v>
      </c>
      <c r="J34" s="17">
        <f>'Table 3'!J34/'Table 3'!J$7*100</f>
        <v>2.3918928360296534</v>
      </c>
      <c r="K34" s="17">
        <f>'Table 3'!K34/'Table 3'!K$7*100</f>
        <v>3.3061261976724974</v>
      </c>
      <c r="L34" s="17">
        <f>'Table 3'!L34/'Table 3'!L$7*100</f>
        <v>3.1640185509326404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97"/>
      <c r="H35" s="97"/>
      <c r="I35" s="97"/>
      <c r="J35" s="97"/>
      <c r="K35" s="97"/>
      <c r="L35" s="97"/>
    </row>
    <row r="36" spans="1:12" s="43" customFormat="1" ht="20.100000000000001" customHeight="1">
      <c r="A36" s="11" t="s">
        <v>78</v>
      </c>
      <c r="B36" s="451" t="s">
        <v>17</v>
      </c>
      <c r="C36" s="451"/>
      <c r="D36" s="451"/>
      <c r="E36" s="451"/>
      <c r="F36" s="14"/>
      <c r="G36" s="17">
        <f>'Table 3'!G36/'Table 3'!G$7*100</f>
        <v>5.3759491077816159</v>
      </c>
      <c r="H36" s="17">
        <f>'Table 3'!H36/'Table 3'!H$7*100</f>
        <v>6.6897506206632071</v>
      </c>
      <c r="I36" s="17">
        <f>'Table 3'!I36/'Table 3'!I$7*100</f>
        <v>6.7706049217295865</v>
      </c>
      <c r="J36" s="17">
        <f>'Table 3'!J36/'Table 3'!J$7*100</f>
        <v>6.0626055711639042</v>
      </c>
      <c r="K36" s="17">
        <f>'Table 3'!K36/'Table 3'!K$7*100</f>
        <v>4.9759384625612997</v>
      </c>
      <c r="L36" s="17">
        <f>'Table 3'!L36/'Table 3'!L$7*100</f>
        <v>5.0447177543135417</v>
      </c>
    </row>
    <row r="37" spans="1:12" s="43" customFormat="1" ht="20.100000000000001" customHeight="1">
      <c r="A37" s="67"/>
      <c r="B37" s="452" t="s">
        <v>5</v>
      </c>
      <c r="C37" s="452"/>
      <c r="D37" s="452"/>
      <c r="E37" s="452"/>
      <c r="F37" s="60"/>
      <c r="G37" s="93"/>
      <c r="H37" s="97"/>
      <c r="I37" s="97"/>
      <c r="J37" s="97"/>
      <c r="K37" s="97"/>
      <c r="L37" s="97"/>
    </row>
    <row r="38" spans="1:12" s="43" customFormat="1" ht="9" customHeight="1">
      <c r="A38" s="67"/>
      <c r="B38" s="67"/>
      <c r="C38" s="60"/>
      <c r="D38" s="60"/>
      <c r="E38" s="60"/>
      <c r="F38" s="60"/>
      <c r="G38" s="93"/>
      <c r="H38" s="97"/>
      <c r="I38" s="97"/>
      <c r="J38" s="97"/>
      <c r="K38" s="97"/>
      <c r="L38" s="97"/>
    </row>
    <row r="39" spans="1:12" s="43" customFormat="1" ht="20.100000000000001" customHeight="1">
      <c r="A39" s="11" t="s">
        <v>79</v>
      </c>
      <c r="B39" s="451" t="s">
        <v>177</v>
      </c>
      <c r="C39" s="451"/>
      <c r="D39" s="451"/>
      <c r="E39" s="451"/>
      <c r="F39" s="14"/>
      <c r="G39" s="17">
        <f>'Table 3'!G39/'Table 3'!G$7*100</f>
        <v>1.5266571068822483</v>
      </c>
      <c r="H39" s="17">
        <f>'Table 3'!H39/'Table 3'!H$7*100</f>
        <v>1.813322310643726</v>
      </c>
      <c r="I39" s="17">
        <f>'Table 3'!I39/'Table 3'!I$7*100</f>
        <v>1.6295618122085183</v>
      </c>
      <c r="J39" s="17">
        <f>'Table 3'!J39/'Table 3'!J$7*100</f>
        <v>1.2986619984993171</v>
      </c>
      <c r="K39" s="17">
        <f>'Table 3'!K39/'Table 3'!K$7*100</f>
        <v>1.1810430104825358</v>
      </c>
      <c r="L39" s="17">
        <f>'Table 3'!L39/'Table 3'!L$7*100</f>
        <v>1.0484660998829016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97"/>
      <c r="H40" s="97"/>
      <c r="I40" s="97"/>
      <c r="J40" s="97"/>
      <c r="K40" s="97"/>
      <c r="L40" s="97"/>
    </row>
    <row r="41" spans="1:12" s="137" customFormat="1" ht="20.100000000000001" customHeight="1">
      <c r="A41" s="11" t="s">
        <v>80</v>
      </c>
      <c r="B41" s="451" t="s">
        <v>18</v>
      </c>
      <c r="C41" s="451"/>
      <c r="D41" s="451"/>
      <c r="E41" s="451"/>
      <c r="F41" s="14"/>
      <c r="G41" s="17">
        <f>'Table 3'!G41/'Table 3'!G$7*100</f>
        <v>5.0791432135155343</v>
      </c>
      <c r="H41" s="17">
        <f>'Table 3'!H41/'Table 3'!H$7*100</f>
        <v>7.159293705111418</v>
      </c>
      <c r="I41" s="17">
        <f>'Table 3'!I41/'Table 3'!I$7*100</f>
        <v>6.9612277888127334</v>
      </c>
      <c r="J41" s="17">
        <f>'Table 3'!J41/'Table 3'!J$7*100</f>
        <v>5.903298122758736</v>
      </c>
      <c r="K41" s="17">
        <f>'Table 3'!K41/'Table 3'!K$7*100</f>
        <v>5.2190583030159736</v>
      </c>
      <c r="L41" s="17">
        <f>'Table 3'!L41/'Table 3'!L$7*100</f>
        <v>4.0132898031315936</v>
      </c>
    </row>
    <row r="42" spans="1:12" s="43" customFormat="1" ht="20.100000000000001" customHeight="1">
      <c r="A42" s="63"/>
      <c r="B42" s="452" t="s">
        <v>7</v>
      </c>
      <c r="C42" s="452"/>
      <c r="D42" s="452"/>
      <c r="E42" s="452"/>
      <c r="F42" s="60"/>
      <c r="G42" s="88"/>
      <c r="H42" s="88"/>
      <c r="I42" s="88"/>
      <c r="J42" s="88"/>
      <c r="K42" s="88"/>
      <c r="L42" s="88"/>
    </row>
    <row r="43" spans="1:12" s="43" customFormat="1" ht="20.100000000000001" customHeight="1">
      <c r="A43" s="63"/>
      <c r="B43" s="73" t="s">
        <v>152</v>
      </c>
      <c r="C43" s="453" t="s">
        <v>178</v>
      </c>
      <c r="D43" s="453"/>
      <c r="E43" s="453"/>
      <c r="F43" s="74"/>
      <c r="G43" s="88">
        <f>'Table 3'!G43/'Table 3'!G$7*100</f>
        <v>3.8032352474183675</v>
      </c>
      <c r="H43" s="88">
        <f>'Table 3'!H43/'Table 3'!H$7*100</f>
        <v>5.547398049392422</v>
      </c>
      <c r="I43" s="88">
        <f>'Table 3'!I43/'Table 3'!I$7*100</f>
        <v>5.7727156775206279</v>
      </c>
      <c r="J43" s="88">
        <f>'Table 3'!J43/'Table 3'!J$7*100</f>
        <v>5.0917781016600978</v>
      </c>
      <c r="K43" s="88">
        <f>'Table 3'!K43/'Table 3'!K$7*100</f>
        <v>4.271404748782345</v>
      </c>
      <c r="L43" s="88">
        <f>'Table 3'!L43/'Table 3'!L$7*100</f>
        <v>3.1963017725489178</v>
      </c>
    </row>
    <row r="44" spans="1:12" s="43" customFormat="1" ht="18" customHeight="1">
      <c r="A44" s="63"/>
      <c r="B44" s="73" t="s">
        <v>153</v>
      </c>
      <c r="C44" s="453" t="s">
        <v>151</v>
      </c>
      <c r="D44" s="453"/>
      <c r="E44" s="453"/>
      <c r="F44" s="74"/>
      <c r="G44" s="88">
        <f>'Table 3'!G44/'Table 3'!G$7*100</f>
        <v>1.2759079660971668</v>
      </c>
      <c r="H44" s="88">
        <f>'Table 3'!H44/'Table 3'!H$7*100</f>
        <v>1.6118956557189961</v>
      </c>
      <c r="I44" s="88">
        <f>'Table 3'!I44/'Table 3'!I$7*100</f>
        <v>1.1885121112921064</v>
      </c>
      <c r="J44" s="88">
        <f>'Table 3'!J44/'Table 3'!J$7*100</f>
        <v>0.81152002109863874</v>
      </c>
      <c r="K44" s="88">
        <f>'Table 3'!K44/'Table 3'!K$7*100</f>
        <v>0.94765355423362885</v>
      </c>
      <c r="L44" s="88">
        <f>'Table 3'!L44/'Table 3'!L$7*100</f>
        <v>0.81698803058267555</v>
      </c>
    </row>
    <row r="45" spans="1:12" s="43" customFormat="1" ht="15.6" customHeight="1">
      <c r="A45" s="63"/>
      <c r="B45" s="75"/>
      <c r="C45" s="459" t="s">
        <v>150</v>
      </c>
      <c r="D45" s="459"/>
      <c r="E45" s="459"/>
      <c r="F45" s="74"/>
      <c r="G45" s="98"/>
      <c r="H45" s="88"/>
      <c r="I45" s="88"/>
      <c r="J45" s="88"/>
      <c r="K45" s="88"/>
      <c r="L45" s="88"/>
    </row>
    <row r="46" spans="1:12" s="43" customFormat="1" ht="9" customHeight="1">
      <c r="A46" s="63"/>
      <c r="B46" s="76"/>
      <c r="C46" s="60"/>
      <c r="D46" s="60"/>
      <c r="E46" s="60"/>
      <c r="F46" s="60"/>
      <c r="G46" s="88"/>
      <c r="H46" s="88"/>
      <c r="I46" s="88"/>
      <c r="J46" s="88"/>
      <c r="K46" s="88"/>
      <c r="L46" s="88"/>
    </row>
    <row r="47" spans="1:12" s="137" customFormat="1" ht="20.100000000000001" customHeight="1">
      <c r="A47" s="11" t="s">
        <v>81</v>
      </c>
      <c r="B47" s="455" t="s">
        <v>19</v>
      </c>
      <c r="C47" s="455"/>
      <c r="D47" s="455"/>
      <c r="E47" s="455"/>
      <c r="F47" s="14"/>
      <c r="G47" s="17">
        <f>'Table 3'!G47/'Table 3'!G$7*100</f>
        <v>8.0846220604576793</v>
      </c>
      <c r="H47" s="17">
        <f>'Table 3'!H47/'Table 3'!H$7*100</f>
        <v>11.947670332014967</v>
      </c>
      <c r="I47" s="17">
        <f>'Table 3'!I47/'Table 3'!I$7*100</f>
        <v>11.550333916757259</v>
      </c>
      <c r="J47" s="17">
        <f>'Table 3'!J47/'Table 3'!J$7*100</f>
        <v>9.1520020096613734</v>
      </c>
      <c r="K47" s="17">
        <f>'Table 3'!K47/'Table 3'!K$7*100</f>
        <v>9.5668875556918351</v>
      </c>
      <c r="L47" s="17">
        <f>'Table 3'!L47/'Table 3'!L$7*100</f>
        <v>10.006770550447866</v>
      </c>
    </row>
    <row r="48" spans="1:12" s="43" customFormat="1" ht="20.100000000000001" customHeight="1">
      <c r="A48" s="63"/>
      <c r="B48" s="458" t="s">
        <v>8</v>
      </c>
      <c r="C48" s="458"/>
      <c r="D48" s="458"/>
      <c r="E48" s="458"/>
      <c r="F48" s="60"/>
      <c r="G48" s="94"/>
      <c r="H48" s="94"/>
      <c r="I48" s="94"/>
      <c r="J48" s="88"/>
      <c r="K48" s="88"/>
      <c r="L48" s="88"/>
    </row>
    <row r="49" spans="1:12" s="43" customFormat="1" ht="20.100000000000001" customHeight="1">
      <c r="A49" s="63"/>
      <c r="B49" s="77">
        <v>9.1</v>
      </c>
      <c r="C49" s="454" t="s">
        <v>179</v>
      </c>
      <c r="D49" s="454"/>
      <c r="E49" s="454"/>
      <c r="F49" s="60"/>
      <c r="G49" s="88">
        <f>'Table 3'!G49/'Table 3'!G$7*100</f>
        <v>2.588458901060803</v>
      </c>
      <c r="H49" s="94">
        <f>'Table 3'!H49/'Table 3'!H$7*100</f>
        <v>4.0528451683604052</v>
      </c>
      <c r="I49" s="94">
        <f>'Table 3'!I49/'Table 3'!I$7*100</f>
        <v>4.1046118975752846</v>
      </c>
      <c r="J49" s="94">
        <f>'Table 3'!J49/'Table 3'!J$7*100</f>
        <v>3.1120366927533021</v>
      </c>
      <c r="K49" s="94">
        <f>'Table 3'!K49/'Table 3'!K$7*100</f>
        <v>3.1442339123268317</v>
      </c>
      <c r="L49" s="94">
        <f>'Table 3'!L49/'Table 3'!L$7*100</f>
        <v>3.4567829605438152</v>
      </c>
    </row>
    <row r="50" spans="1:12" ht="20.100000000000001" customHeight="1">
      <c r="A50" s="63"/>
      <c r="B50" s="78" t="s">
        <v>91</v>
      </c>
      <c r="C50" s="454" t="s">
        <v>180</v>
      </c>
      <c r="D50" s="454"/>
      <c r="E50" s="454"/>
      <c r="F50" s="7"/>
      <c r="G50" s="88">
        <f>'Table 3'!G50/'Table 3'!G$7*100</f>
        <v>4.5849128949378892</v>
      </c>
      <c r="H50" s="94">
        <f>'Table 3'!H50/'Table 3'!H$7*100</f>
        <v>6.7549260647390277</v>
      </c>
      <c r="I50" s="94">
        <f>'Table 3'!I50/'Table 3'!I$7*100</f>
        <v>6.4551775098155977</v>
      </c>
      <c r="J50" s="94">
        <f>'Table 3'!J50/'Table 3'!J$7*100</f>
        <v>4.952667970518319</v>
      </c>
      <c r="K50" s="94">
        <f>'Table 3'!K50/'Table 3'!K$7*100</f>
        <v>5.3524469608486296</v>
      </c>
      <c r="L50" s="94">
        <f>'Table 3'!L50/'Table 3'!L$7*100</f>
        <v>4.7789465213025419</v>
      </c>
    </row>
    <row r="51" spans="1:12" ht="20.100000000000001" customHeight="1">
      <c r="A51" s="63"/>
      <c r="B51" s="77" t="s">
        <v>99</v>
      </c>
      <c r="C51" s="453" t="s">
        <v>181</v>
      </c>
      <c r="D51" s="453"/>
      <c r="E51" s="453"/>
      <c r="F51" s="7"/>
      <c r="G51" s="88">
        <f>'Table 3'!G51/'Table 3'!G$7*100</f>
        <v>0.91125026445898605</v>
      </c>
      <c r="H51" s="94">
        <f>'Table 3'!H51/'Table 3'!H$7*100</f>
        <v>1.1398990989155342</v>
      </c>
      <c r="I51" s="94">
        <f>'Table 3'!I51/'Table 3'!I$7*100</f>
        <v>0.99054450936637806</v>
      </c>
      <c r="J51" s="88">
        <f>'Table 3'!J51/'Table 3'!J$7*100</f>
        <v>1.0872973463897526</v>
      </c>
      <c r="K51" s="88">
        <f>'Table 3'!K51/'Table 3'!K$7*100</f>
        <v>1.070206682516373</v>
      </c>
      <c r="L51" s="88">
        <f>'Table 3'!L51/'Table 3'!L$7*100</f>
        <v>1.7710410686015081</v>
      </c>
    </row>
    <row r="52" spans="1:12" ht="9" customHeight="1">
      <c r="A52" s="63"/>
      <c r="B52" s="63"/>
      <c r="C52" s="60"/>
      <c r="D52" s="7"/>
      <c r="E52" s="7"/>
      <c r="F52" s="7"/>
      <c r="G52" s="95"/>
      <c r="H52" s="88"/>
      <c r="I52" s="88"/>
      <c r="J52" s="88"/>
      <c r="K52" s="88"/>
      <c r="L52" s="88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17">
        <f>'Table 3'!G53/'Table 3'!G$7*100</f>
        <v>18.159693569162549</v>
      </c>
      <c r="H53" s="17">
        <f>'Table 3'!H53/'Table 3'!H$7*100</f>
        <v>21.240544417094746</v>
      </c>
      <c r="I53" s="17">
        <f>'Table 3'!I53/'Table 3'!I$7*100</f>
        <v>22.916460712668531</v>
      </c>
      <c r="J53" s="17">
        <f>'Table 3'!J53/'Table 3'!J$7*100</f>
        <v>23.794769444439503</v>
      </c>
      <c r="K53" s="17">
        <f>'Table 3'!K53/'Table 3'!K$7*100</f>
        <v>22.481800168531109</v>
      </c>
      <c r="L53" s="17">
        <f>'Table 3'!L53/'Table 3'!L$7*100</f>
        <v>21.595284204397817</v>
      </c>
    </row>
    <row r="54" spans="1:12" s="79" customFormat="1" ht="20.100000000000001" customHeight="1">
      <c r="A54" s="63"/>
      <c r="B54" s="77">
        <v>10.1</v>
      </c>
      <c r="C54" s="467" t="s">
        <v>139</v>
      </c>
      <c r="D54" s="467"/>
      <c r="E54" s="467"/>
      <c r="F54" s="7"/>
      <c r="G54" s="88">
        <f>'Table 3'!G54/'Table 3'!G$7*100</f>
        <v>1.0897190107879386</v>
      </c>
      <c r="H54" s="94">
        <f>'Table 3'!H54/'Table 3'!H$7*100</f>
        <v>1.6911717863182005</v>
      </c>
      <c r="I54" s="94">
        <f>'Table 3'!I54/'Table 3'!I$7*100</f>
        <v>3.6489651053924557</v>
      </c>
      <c r="J54" s="88">
        <f>'Table 3'!J54/'Table 3'!J$7*100</f>
        <v>5.9478962522335452</v>
      </c>
      <c r="K54" s="88">
        <f>'Table 3'!K54/'Table 3'!K$7*100</f>
        <v>5.5209650967733221</v>
      </c>
      <c r="L54" s="88">
        <f>'Table 3'!L54/'Table 3'!L$7*100</f>
        <v>5.862202377313622</v>
      </c>
    </row>
    <row r="55" spans="1:12" s="80" customFormat="1" ht="20.100000000000001" customHeight="1">
      <c r="A55" s="63"/>
      <c r="B55" s="77"/>
      <c r="C55" s="457" t="s">
        <v>1</v>
      </c>
      <c r="D55" s="457"/>
      <c r="E55" s="457"/>
      <c r="F55" s="7"/>
      <c r="G55" s="94"/>
      <c r="H55" s="94"/>
      <c r="I55" s="94"/>
      <c r="J55" s="94"/>
      <c r="K55" s="94"/>
      <c r="L55" s="94"/>
    </row>
    <row r="56" spans="1:12" s="80" customFormat="1" ht="19.5" customHeight="1">
      <c r="A56" s="63"/>
      <c r="B56" s="81">
        <v>10.199999999999999</v>
      </c>
      <c r="C56" s="463" t="s">
        <v>21</v>
      </c>
      <c r="D56" s="463"/>
      <c r="E56" s="463"/>
      <c r="F56" s="7"/>
      <c r="G56" s="88">
        <f>'Table 3'!G56/'Table 3'!G$7*100</f>
        <v>6.5051145708058016</v>
      </c>
      <c r="H56" s="94">
        <f>'Table 3'!H56/'Table 3'!H$7*100</f>
        <v>8.1855323787736829</v>
      </c>
      <c r="I56" s="94">
        <f>'Table 3'!I56/'Table 3'!I$7*100</f>
        <v>8.0569431762651256</v>
      </c>
      <c r="J56" s="94">
        <f>'Table 3'!J56/'Table 3'!J$7*100</f>
        <v>6.7626042159250694</v>
      </c>
      <c r="K56" s="94">
        <f>'Table 3'!K56/'Table 3'!K$7*100</f>
        <v>6.3427534343490022</v>
      </c>
      <c r="L56" s="94">
        <f>'Table 3'!L56/'Table 3'!L$7*100</f>
        <v>5.9342569941820429</v>
      </c>
    </row>
    <row r="57" spans="1:12" ht="20.100000000000001" customHeight="1">
      <c r="A57" s="63"/>
      <c r="B57" s="77"/>
      <c r="C57" s="457" t="s">
        <v>2</v>
      </c>
      <c r="D57" s="457"/>
      <c r="E57" s="457"/>
      <c r="F57" s="7"/>
      <c r="G57" s="94"/>
      <c r="H57" s="94"/>
      <c r="I57" s="94"/>
      <c r="J57" s="88"/>
      <c r="K57" s="88"/>
      <c r="L57" s="88"/>
    </row>
    <row r="58" spans="1:12" ht="20.100000000000001" customHeight="1">
      <c r="A58" s="63"/>
      <c r="B58" s="77"/>
      <c r="C58" s="7" t="s">
        <v>49</v>
      </c>
      <c r="D58" s="453" t="s">
        <v>183</v>
      </c>
      <c r="E58" s="453"/>
      <c r="F58" s="453"/>
      <c r="G58" s="88">
        <f>'Table 3'!G58/'Table 3'!G$7*100</f>
        <v>0.44293159786613667</v>
      </c>
      <c r="H58" s="94">
        <f>'Table 3'!H58/'Table 3'!H$7*100</f>
        <v>0.49987251292352997</v>
      </c>
      <c r="I58" s="94">
        <f>'Table 3'!I58/'Table 3'!I$7*100</f>
        <v>0.45293203766572593</v>
      </c>
      <c r="J58" s="94">
        <f>'Table 3'!J58/'Table 3'!J$7*100</f>
        <v>0.37749589088328328</v>
      </c>
      <c r="K58" s="94">
        <f>'Table 3'!K58/'Table 3'!K$7*100</f>
        <v>0.28432740871093554</v>
      </c>
      <c r="L58" s="94">
        <f>'Table 3'!L58/'Table 3'!L$7*100</f>
        <v>0.25414138432428091</v>
      </c>
    </row>
    <row r="59" spans="1:12" ht="20.100000000000001" customHeight="1">
      <c r="A59" s="63"/>
      <c r="B59" s="77"/>
      <c r="C59" s="7" t="s">
        <v>50</v>
      </c>
      <c r="D59" s="453" t="s">
        <v>184</v>
      </c>
      <c r="E59" s="453"/>
      <c r="F59" s="453"/>
      <c r="G59" s="88">
        <f>'Table 3'!G59/'Table 3'!G$7*100</f>
        <v>0.45119847782062539</v>
      </c>
      <c r="H59" s="94">
        <f>'Table 3'!H59/'Table 3'!H$7*100</f>
        <v>0.5132417249954504</v>
      </c>
      <c r="I59" s="94">
        <f>'Table 3'!I59/'Table 3'!I$7*100</f>
        <v>0.49076815621705838</v>
      </c>
      <c r="J59" s="94">
        <f>'Table 3'!J59/'Table 3'!J$7*100</f>
        <v>0.55278213122855302</v>
      </c>
      <c r="K59" s="94">
        <f>'Table 3'!K59/'Table 3'!K$7*100</f>
        <v>0.52967929962591775</v>
      </c>
      <c r="L59" s="94">
        <f>'Table 3'!L59/'Table 3'!L$7*100</f>
        <v>0.44390058320379239</v>
      </c>
    </row>
    <row r="60" spans="1:12" ht="21" customHeight="1">
      <c r="A60" s="63"/>
      <c r="B60" s="77"/>
      <c r="C60" s="7" t="s">
        <v>51</v>
      </c>
      <c r="D60" s="453" t="s">
        <v>193</v>
      </c>
      <c r="E60" s="453"/>
      <c r="F60" s="453"/>
      <c r="G60" s="88">
        <f>'Table 3'!G60/'Table 3'!G$7*100</f>
        <v>5.6109844951190393</v>
      </c>
      <c r="H60" s="94">
        <f>'Table 3'!H60/'Table 3'!H$7*100</f>
        <v>7.1724181408547025</v>
      </c>
      <c r="I60" s="94">
        <f>'Table 3'!I60/'Table 3'!I$7*100</f>
        <v>7.1132429823823422</v>
      </c>
      <c r="J60" s="88">
        <f>'Table 3'!J60/'Table 3'!J$7*100</f>
        <v>5.8323261938132331</v>
      </c>
      <c r="K60" s="88">
        <f>'Table 3'!K60/'Table 3'!K$7*100</f>
        <v>5.528746726012149</v>
      </c>
      <c r="L60" s="88">
        <f>'Table 3'!L60/'Table 3'!L$7*100</f>
        <v>5.2362150266539693</v>
      </c>
    </row>
    <row r="61" spans="1:12" ht="20.100000000000001" customHeight="1">
      <c r="A61" s="63"/>
      <c r="B61" s="77"/>
      <c r="C61" s="7"/>
      <c r="D61" s="457" t="s">
        <v>138</v>
      </c>
      <c r="E61" s="457"/>
      <c r="F61" s="457"/>
      <c r="G61" s="94"/>
      <c r="H61" s="94"/>
      <c r="I61" s="94"/>
      <c r="J61" s="94"/>
      <c r="K61" s="94"/>
      <c r="L61" s="94"/>
    </row>
    <row r="62" spans="1:12" s="80" customFormat="1" ht="19.5" customHeight="1">
      <c r="A62" s="63"/>
      <c r="B62" s="77">
        <v>10.3</v>
      </c>
      <c r="C62" s="456" t="s">
        <v>137</v>
      </c>
      <c r="D62" s="456"/>
      <c r="E62" s="456"/>
      <c r="F62" s="7"/>
      <c r="G62" s="88">
        <f>'Table 3'!G62/'Table 3'!G$7*100</f>
        <v>10.564859987568811</v>
      </c>
      <c r="H62" s="94">
        <f>'Table 3'!H62/'Table 3'!H$7*100</f>
        <v>11.363840252002865</v>
      </c>
      <c r="I62" s="94">
        <f>'Table 3'!I62/'Table 3'!I$7*100</f>
        <v>11.210552431010951</v>
      </c>
      <c r="J62" s="94">
        <f>'Table 3'!J62/'Table 3'!J$7*100</f>
        <v>11.084268976280891</v>
      </c>
      <c r="K62" s="94">
        <f>'Table 3'!K62/'Table 3'!K$7*100</f>
        <v>10.618081637408784</v>
      </c>
      <c r="L62" s="94">
        <f>'Table 3'!L62/'Table 3'!L$7*100</f>
        <v>9.7988248329021523</v>
      </c>
    </row>
    <row r="63" spans="1:12" s="80" customFormat="1" ht="15" customHeight="1">
      <c r="A63" s="63"/>
      <c r="B63" s="77"/>
      <c r="C63" s="52" t="s">
        <v>136</v>
      </c>
      <c r="D63" s="82"/>
      <c r="E63" s="82"/>
      <c r="F63" s="7"/>
      <c r="G63" s="94"/>
      <c r="H63" s="94"/>
      <c r="I63" s="94"/>
      <c r="J63" s="94"/>
      <c r="K63" s="94"/>
      <c r="L63" s="94"/>
    </row>
    <row r="64" spans="1:12" ht="20.100000000000001" customHeight="1">
      <c r="A64" s="63"/>
      <c r="B64" s="63"/>
      <c r="C64" s="457" t="s">
        <v>10</v>
      </c>
      <c r="D64" s="457"/>
      <c r="E64" s="457"/>
      <c r="F64" s="7"/>
      <c r="G64" s="94"/>
      <c r="H64" s="94"/>
      <c r="I64" s="94"/>
      <c r="J64" s="88"/>
      <c r="K64" s="88"/>
      <c r="L64" s="88"/>
    </row>
    <row r="65" spans="1:12" s="79" customFormat="1" ht="20.100000000000001" customHeight="1">
      <c r="A65" s="63"/>
      <c r="B65" s="63"/>
      <c r="C65" s="7" t="s">
        <v>52</v>
      </c>
      <c r="D65" s="460" t="s">
        <v>61</v>
      </c>
      <c r="E65" s="460"/>
      <c r="F65" s="7"/>
      <c r="G65" s="88">
        <f>'Table 3'!G65/'Table 3'!G$7*100</f>
        <v>4.09987106627025</v>
      </c>
      <c r="H65" s="94">
        <f>'Table 3'!H65/'Table 3'!H$7*100</f>
        <v>4.5183241093929229</v>
      </c>
      <c r="I65" s="94">
        <f>'Table 3'!I65/'Table 3'!I$7*100</f>
        <v>4.7012671898997649</v>
      </c>
      <c r="J65" s="94">
        <f>'Table 3'!J65/'Table 3'!J$7*100</f>
        <v>4.5679830511476407</v>
      </c>
      <c r="K65" s="94">
        <f>'Table 3'!K65/'Table 3'!K$7*100</f>
        <v>4.3151582103645376</v>
      </c>
      <c r="L65" s="94">
        <f>'Table 3'!L65/'Table 3'!L$7*100</f>
        <v>4.3198122585221155</v>
      </c>
    </row>
    <row r="66" spans="1:12" ht="19.5" customHeight="1">
      <c r="A66" s="63"/>
      <c r="B66" s="63"/>
      <c r="C66" s="7"/>
      <c r="D66" s="457" t="s">
        <v>60</v>
      </c>
      <c r="E66" s="457"/>
      <c r="F66" s="457"/>
      <c r="G66" s="94"/>
      <c r="H66" s="94"/>
      <c r="I66" s="94"/>
      <c r="J66" s="94"/>
      <c r="K66" s="94"/>
      <c r="L66" s="94"/>
    </row>
    <row r="67" spans="1:12" ht="20.100000000000001" customHeight="1">
      <c r="A67" s="63"/>
      <c r="B67" s="63"/>
      <c r="C67" s="7" t="s">
        <v>53</v>
      </c>
      <c r="D67" s="453" t="s">
        <v>185</v>
      </c>
      <c r="E67" s="453"/>
      <c r="F67" s="453"/>
      <c r="G67" s="88">
        <f>'Table 3'!G67/'Table 3'!G$7*100</f>
        <v>1.3931583984007079</v>
      </c>
      <c r="H67" s="94">
        <f>'Table 3'!H67/'Table 3'!H$7*100</f>
        <v>1.5109286315078556</v>
      </c>
      <c r="I67" s="94">
        <f>'Table 3'!I67/'Table 3'!I$7*100</f>
        <v>1.3149001002865317</v>
      </c>
      <c r="J67" s="88">
        <f>'Table 3'!J67/'Table 3'!J$7*100</f>
        <v>1.3130831425498575</v>
      </c>
      <c r="K67" s="88">
        <f>'Table 3'!K67/'Table 3'!K$7*100</f>
        <v>1.5772499608449639</v>
      </c>
      <c r="L67" s="88">
        <f>'Table 3'!L67/'Table 3'!L$7*100</f>
        <v>0.87097516953052245</v>
      </c>
    </row>
    <row r="68" spans="1:12" s="79" customFormat="1" ht="19.5" customHeight="1">
      <c r="A68" s="63"/>
      <c r="B68" s="63"/>
      <c r="C68" s="7" t="s">
        <v>54</v>
      </c>
      <c r="D68" s="465" t="s">
        <v>194</v>
      </c>
      <c r="E68" s="465"/>
      <c r="F68" s="7"/>
      <c r="G68" s="88">
        <f>'Table 3'!G68/'Table 3'!G$7*100</f>
        <v>5.0718305228978533</v>
      </c>
      <c r="H68" s="94">
        <f>'Table 3'!H68/'Table 3'!H$7*100</f>
        <v>5.3345875111020851</v>
      </c>
      <c r="I68" s="94">
        <f>'Table 3'!I68/'Table 3'!I$7*100</f>
        <v>5.1943851408246537</v>
      </c>
      <c r="J68" s="94">
        <f>'Table 3'!J68/'Table 3'!J$7*100</f>
        <v>5.203202782583392</v>
      </c>
      <c r="K68" s="94">
        <f>'Table 3'!K68/'Table 3'!K$7*100</f>
        <v>4.7256734661992832</v>
      </c>
      <c r="L68" s="94">
        <f>'Table 3'!L68/'Table 3'!L$7*100</f>
        <v>4.6080374048495143</v>
      </c>
    </row>
    <row r="69" spans="1:12" s="79" customFormat="1" ht="15" customHeight="1">
      <c r="A69" s="63"/>
      <c r="B69" s="63"/>
      <c r="C69" s="7"/>
      <c r="D69" s="460" t="s">
        <v>136</v>
      </c>
      <c r="E69" s="460"/>
      <c r="F69" s="7"/>
      <c r="G69" s="94"/>
      <c r="H69" s="94"/>
      <c r="I69" s="94"/>
      <c r="J69" s="94"/>
      <c r="K69" s="94"/>
      <c r="L69" s="94"/>
    </row>
    <row r="70" spans="1:12" ht="19.5" customHeight="1">
      <c r="A70" s="63"/>
      <c r="B70" s="63"/>
      <c r="C70" s="7"/>
      <c r="D70" s="457" t="s">
        <v>90</v>
      </c>
      <c r="E70" s="457"/>
      <c r="F70" s="457"/>
      <c r="G70" s="88"/>
      <c r="H70" s="88"/>
      <c r="I70" s="88"/>
      <c r="J70" s="88"/>
      <c r="K70" s="88"/>
      <c r="L70" s="88"/>
    </row>
    <row r="71" spans="1:12" ht="9" customHeight="1">
      <c r="A71" s="63"/>
      <c r="B71" s="63"/>
      <c r="C71" s="7"/>
      <c r="D71" s="66"/>
      <c r="E71" s="66"/>
      <c r="F71" s="66"/>
      <c r="G71" s="88"/>
      <c r="H71" s="88"/>
      <c r="I71" s="88"/>
      <c r="J71" s="88"/>
      <c r="K71" s="88"/>
      <c r="L71" s="88"/>
    </row>
    <row r="72" spans="1:12" s="137" customFormat="1" ht="20.100000000000001" customHeight="1">
      <c r="A72" s="11" t="s">
        <v>83</v>
      </c>
      <c r="B72" s="455" t="s">
        <v>22</v>
      </c>
      <c r="C72" s="455"/>
      <c r="D72" s="455"/>
      <c r="E72" s="455"/>
      <c r="F72" s="14"/>
      <c r="G72" s="17">
        <f>'Table 3'!G72/'Table 3'!G$7*100</f>
        <v>1.842557831742559</v>
      </c>
      <c r="H72" s="17">
        <f>'Table 3'!H72/'Table 3'!H$7*100</f>
        <v>2.1323600664932396</v>
      </c>
      <c r="I72" s="17">
        <f>'Table 3'!I72/'Table 3'!I$7*100</f>
        <v>2.235262382943207</v>
      </c>
      <c r="J72" s="17">
        <f>'Table 3'!J72/'Table 3'!J$7*100</f>
        <v>1.9126202621031909</v>
      </c>
      <c r="K72" s="17">
        <f>'Table 3'!K72/'Table 3'!K$7*100</f>
        <v>1.6931717986056773</v>
      </c>
      <c r="L72" s="17">
        <f>'Table 3'!L72/'Table 3'!L$7*100</f>
        <v>1.9102299515190653</v>
      </c>
    </row>
    <row r="73" spans="1:12" s="43" customFormat="1" ht="20.100000000000001" customHeight="1">
      <c r="A73" s="63"/>
      <c r="B73" s="452" t="s">
        <v>11</v>
      </c>
      <c r="C73" s="452"/>
      <c r="D73" s="452"/>
      <c r="E73" s="452"/>
      <c r="F73" s="60"/>
      <c r="G73" s="88"/>
      <c r="H73" s="88"/>
      <c r="I73" s="88"/>
      <c r="J73" s="88"/>
      <c r="K73" s="88"/>
      <c r="L73" s="88"/>
    </row>
    <row r="74" spans="1:12" s="43" customFormat="1" ht="17.100000000000001" customHeight="1">
      <c r="A74" s="63"/>
      <c r="B74" s="77" t="s">
        <v>143</v>
      </c>
      <c r="C74" s="453" t="s">
        <v>145</v>
      </c>
      <c r="D74" s="453"/>
      <c r="E74" s="453"/>
      <c r="F74" s="60"/>
      <c r="G74" s="88">
        <f>'Table 3'!G74/'Table 3'!G$7*100</f>
        <v>0.43387563425291004</v>
      </c>
      <c r="H74" s="94">
        <f>'Table 3'!H74/'Table 3'!H$7*100</f>
        <v>0.16907550242892688</v>
      </c>
      <c r="I74" s="94">
        <f>'Table 3'!I74/'Table 3'!I$7*100</f>
        <v>0.20263791649037782</v>
      </c>
      <c r="J74" s="94">
        <f>'Table 3'!J74/'Table 3'!J$7*100</f>
        <v>0.16451847950820012</v>
      </c>
      <c r="K74" s="94">
        <f>'Table 3'!K74/'Table 3'!K$7*100</f>
        <v>0.1726089730637958</v>
      </c>
      <c r="L74" s="94">
        <f>'Table 3'!L74/'Table 3'!L$7*100</f>
        <v>0.21055086336834802</v>
      </c>
    </row>
    <row r="75" spans="1:12" s="43" customFormat="1" ht="19.5" customHeight="1">
      <c r="A75" s="63"/>
      <c r="B75" s="77"/>
      <c r="C75" s="469" t="s">
        <v>146</v>
      </c>
      <c r="D75" s="469"/>
      <c r="E75" s="469"/>
      <c r="F75" s="60"/>
      <c r="G75" s="96"/>
      <c r="H75" s="96"/>
      <c r="I75" s="96"/>
      <c r="J75" s="94"/>
      <c r="K75" s="94"/>
      <c r="L75" s="94"/>
    </row>
    <row r="76" spans="1:12" ht="17.399999999999999" customHeight="1">
      <c r="A76" s="63"/>
      <c r="B76" s="78" t="s">
        <v>144</v>
      </c>
      <c r="C76" s="453" t="s">
        <v>148</v>
      </c>
      <c r="D76" s="453"/>
      <c r="E76" s="453"/>
      <c r="F76" s="7"/>
      <c r="G76" s="88">
        <f>'Table 3'!G76/'Table 3'!G$7*100</f>
        <v>1.4086821974896491</v>
      </c>
      <c r="H76" s="94">
        <f>'Table 3'!H76/'Table 3'!H$7*100</f>
        <v>1.9632845640643124</v>
      </c>
      <c r="I76" s="94">
        <f>'Table 3'!I76/'Table 3'!I$7*100</f>
        <v>2.032624466452829</v>
      </c>
      <c r="J76" s="94">
        <f>'Table 3'!J76/'Table 3'!J$7*100</f>
        <v>1.7481017825949907</v>
      </c>
      <c r="K76" s="94">
        <f>'Table 3'!K76/'Table 3'!K$7*100</f>
        <v>1.5205628255418815</v>
      </c>
      <c r="L76" s="94">
        <f>'Table 3'!L76/'Table 3'!L$7*100</f>
        <v>1.6996790881507173</v>
      </c>
    </row>
    <row r="77" spans="1:12" ht="17.100000000000001" customHeight="1">
      <c r="A77" s="63"/>
      <c r="B77" s="78"/>
      <c r="C77" s="453" t="s">
        <v>149</v>
      </c>
      <c r="D77" s="453"/>
      <c r="E77" s="453"/>
      <c r="F77" s="7"/>
      <c r="G77" s="94"/>
      <c r="H77" s="94"/>
      <c r="I77" s="94"/>
      <c r="J77" s="94"/>
      <c r="K77" s="94"/>
      <c r="L77" s="94"/>
    </row>
    <row r="78" spans="1:12" ht="20.100000000000001" customHeight="1">
      <c r="A78" s="63"/>
      <c r="B78" s="78"/>
      <c r="C78" s="469" t="s">
        <v>147</v>
      </c>
      <c r="D78" s="469"/>
      <c r="E78" s="469"/>
      <c r="F78" s="7"/>
      <c r="G78" s="94"/>
      <c r="H78" s="94"/>
      <c r="I78" s="94"/>
      <c r="J78" s="94"/>
      <c r="K78" s="94"/>
      <c r="L78" s="94"/>
    </row>
    <row r="79" spans="1:12" s="43" customFormat="1" ht="9" customHeight="1">
      <c r="A79" s="63"/>
      <c r="B79" s="76"/>
      <c r="C79" s="83"/>
      <c r="D79" s="83"/>
      <c r="E79" s="83"/>
      <c r="F79" s="60"/>
      <c r="G79" s="88"/>
      <c r="H79" s="88"/>
      <c r="I79" s="88"/>
      <c r="J79" s="88"/>
      <c r="K79" s="88"/>
      <c r="L79" s="88"/>
    </row>
    <row r="80" spans="1:12" s="79" customFormat="1" ht="20.100000000000001" customHeight="1">
      <c r="A80" s="11" t="s">
        <v>84</v>
      </c>
      <c r="B80" s="451" t="s">
        <v>23</v>
      </c>
      <c r="C80" s="451"/>
      <c r="D80" s="451"/>
      <c r="E80" s="451"/>
      <c r="F80" s="16"/>
      <c r="G80" s="17">
        <f>'Table 3'!G80/'Table 3'!G$7*100</f>
        <v>0.58933395011071843</v>
      </c>
      <c r="H80" s="17">
        <f>'Table 3'!H80/'Table 3'!H$7*100</f>
        <v>0.67442800785273849</v>
      </c>
      <c r="I80" s="17">
        <f>'Table 3'!I80/'Table 3'!I$7*100</f>
        <v>0.79515634709085659</v>
      </c>
      <c r="J80" s="17">
        <f>'Table 3'!J80/'Table 3'!J$7*100</f>
        <v>0.51639058664631809</v>
      </c>
      <c r="K80" s="17">
        <f>'Table 3'!K80/'Table 3'!K$7*100</f>
        <v>0.45514371132629444</v>
      </c>
      <c r="L80" s="17">
        <f>'Table 3'!L80/'Table 3'!L$7*100</f>
        <v>0.38960543123755514</v>
      </c>
    </row>
    <row r="81" spans="1:12" ht="20.100000000000001" customHeight="1">
      <c r="A81" s="63"/>
      <c r="B81" s="452" t="s">
        <v>12</v>
      </c>
      <c r="C81" s="452"/>
      <c r="D81" s="452"/>
      <c r="E81" s="452"/>
      <c r="F81" s="7"/>
      <c r="G81" s="119"/>
      <c r="H81" s="119"/>
      <c r="I81" s="119"/>
      <c r="J81" s="119"/>
      <c r="K81" s="120"/>
      <c r="L81" s="119"/>
    </row>
    <row r="82" spans="1:12" ht="16.5" customHeight="1">
      <c r="A82" s="63"/>
      <c r="B82" s="76"/>
      <c r="C82" s="7"/>
      <c r="D82" s="7"/>
      <c r="E82" s="7"/>
      <c r="F82" s="7"/>
      <c r="G82" s="121"/>
      <c r="H82" s="121"/>
      <c r="I82" s="121"/>
      <c r="J82" s="121"/>
      <c r="K82" s="120"/>
      <c r="L82" s="121"/>
    </row>
    <row r="83" spans="1:12" ht="16.5" customHeight="1">
      <c r="A83" s="111"/>
      <c r="B83" s="112"/>
      <c r="C83" s="113"/>
      <c r="D83" s="113"/>
      <c r="E83" s="113"/>
      <c r="F83" s="113"/>
      <c r="G83" s="122"/>
      <c r="H83" s="122"/>
      <c r="I83" s="122"/>
      <c r="J83" s="123"/>
      <c r="K83" s="123"/>
      <c r="L83" s="122"/>
    </row>
    <row r="84" spans="1:12" ht="16.5" customHeight="1">
      <c r="A84" s="111"/>
      <c r="B84" s="112"/>
      <c r="C84" s="113"/>
      <c r="D84" s="113"/>
      <c r="E84" s="113"/>
      <c r="F84" s="113"/>
      <c r="G84" s="122"/>
      <c r="H84" s="122"/>
      <c r="I84" s="122"/>
      <c r="J84" s="123"/>
      <c r="K84" s="123"/>
      <c r="L84" s="122"/>
    </row>
    <row r="85" spans="1:12" ht="16.5" customHeight="1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87"/>
    </row>
  </sheetData>
  <mergeCells count="65">
    <mergeCell ref="B10:E10"/>
    <mergeCell ref="A2:C3"/>
    <mergeCell ref="J3:K4"/>
    <mergeCell ref="A5:F5"/>
    <mergeCell ref="A7:E7"/>
    <mergeCell ref="B9:E9"/>
    <mergeCell ref="D24:E24"/>
    <mergeCell ref="B12:E12"/>
    <mergeCell ref="B13:E13"/>
    <mergeCell ref="B15:E15"/>
    <mergeCell ref="C16:E16"/>
    <mergeCell ref="D17:E17"/>
    <mergeCell ref="D18:E18"/>
    <mergeCell ref="C19:E19"/>
    <mergeCell ref="D20:F20"/>
    <mergeCell ref="D21:F21"/>
    <mergeCell ref="C22:E22"/>
    <mergeCell ref="D23:F23"/>
    <mergeCell ref="B41:E41"/>
    <mergeCell ref="D25:F25"/>
    <mergeCell ref="B27:E27"/>
    <mergeCell ref="C28:E28"/>
    <mergeCell ref="C29:E29"/>
    <mergeCell ref="D30:F30"/>
    <mergeCell ref="D31:F31"/>
    <mergeCell ref="D32:F32"/>
    <mergeCell ref="B34:E34"/>
    <mergeCell ref="B36:E36"/>
    <mergeCell ref="B37:E37"/>
    <mergeCell ref="B39:E39"/>
    <mergeCell ref="C57:E57"/>
    <mergeCell ref="B42:E42"/>
    <mergeCell ref="C43:E43"/>
    <mergeCell ref="C44:E44"/>
    <mergeCell ref="C45:E45"/>
    <mergeCell ref="B47:E47"/>
    <mergeCell ref="B48:E48"/>
    <mergeCell ref="C49:E49"/>
    <mergeCell ref="C50:E50"/>
    <mergeCell ref="C51:E51"/>
    <mergeCell ref="C55:E55"/>
    <mergeCell ref="C56:E56"/>
    <mergeCell ref="C54:E54"/>
    <mergeCell ref="D70:F70"/>
    <mergeCell ref="D58:F58"/>
    <mergeCell ref="D59:F59"/>
    <mergeCell ref="D60:F60"/>
    <mergeCell ref="D61:F61"/>
    <mergeCell ref="C62:E62"/>
    <mergeCell ref="C64:E64"/>
    <mergeCell ref="D65:E65"/>
    <mergeCell ref="D66:F66"/>
    <mergeCell ref="D67:F67"/>
    <mergeCell ref="D68:E68"/>
    <mergeCell ref="D69:E69"/>
    <mergeCell ref="C78:E78"/>
    <mergeCell ref="B80:E80"/>
    <mergeCell ref="B81:E81"/>
    <mergeCell ref="A85:K85"/>
    <mergeCell ref="B72:E72"/>
    <mergeCell ref="B73:E73"/>
    <mergeCell ref="C74:E74"/>
    <mergeCell ref="C75:E75"/>
    <mergeCell ref="C76:E76"/>
    <mergeCell ref="C77:E77"/>
  </mergeCells>
  <conditionalFormatting sqref="A34:A35">
    <cfRule type="duplicateValues" dxfId="68" priority="2"/>
  </conditionalFormatting>
  <conditionalFormatting sqref="B35">
    <cfRule type="duplicateValues" dxfId="67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1" fitToHeight="0" orientation="portrait" r:id="rId1"/>
  <ignoredErrors>
    <ignoredError sqref="A9:F5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5"/>
  <sheetViews>
    <sheetView showGridLines="0" view="pageBreakPreview" zoomScale="70" zoomScaleNormal="80" zoomScaleSheetLayoutView="70" workbookViewId="0">
      <selection activeCell="A2" sqref="A2:C3"/>
    </sheetView>
  </sheetViews>
  <sheetFormatPr defaultColWidth="9.109375" defaultRowHeight="15"/>
  <cols>
    <col min="1" max="1" width="3.6640625" style="37" customWidth="1"/>
    <col min="2" max="2" width="6.33203125" style="124" customWidth="1"/>
    <col min="3" max="3" width="9.6640625" style="278" customWidth="1"/>
    <col min="4" max="4" width="5" style="1" customWidth="1"/>
    <col min="5" max="5" width="50.33203125" style="1" customWidth="1"/>
    <col min="6" max="6" width="2.33203125" style="1" customWidth="1"/>
    <col min="7" max="12" width="15.6640625" style="99" customWidth="1"/>
    <col min="13" max="16384" width="9.109375" style="1"/>
  </cols>
  <sheetData>
    <row r="1" spans="1:12" ht="12.75" customHeight="1">
      <c r="C1" s="125"/>
    </row>
    <row r="2" spans="1:12" s="43" customFormat="1" ht="15" customHeight="1">
      <c r="A2" s="460" t="s">
        <v>248</v>
      </c>
      <c r="B2" s="460"/>
      <c r="C2" s="460"/>
      <c r="D2" s="41" t="s">
        <v>237</v>
      </c>
      <c r="G2" s="101"/>
      <c r="H2" s="68"/>
      <c r="I2" s="68"/>
      <c r="J2" s="68"/>
      <c r="K2" s="68"/>
      <c r="L2" s="68"/>
    </row>
    <row r="3" spans="1:12" s="43" customFormat="1" ht="15" customHeight="1">
      <c r="A3" s="460"/>
      <c r="B3" s="460"/>
      <c r="C3" s="460"/>
      <c r="D3" s="48" t="s">
        <v>238</v>
      </c>
      <c r="G3" s="126"/>
      <c r="H3" s="126"/>
      <c r="J3" s="461"/>
      <c r="K3" s="461"/>
    </row>
    <row r="4" spans="1:12" ht="12" customHeight="1">
      <c r="A4" s="52"/>
      <c r="B4" s="127"/>
      <c r="C4" s="63"/>
      <c r="D4" s="7"/>
      <c r="E4" s="7"/>
      <c r="F4" s="7"/>
      <c r="G4" s="54"/>
      <c r="H4" s="54"/>
      <c r="I4" s="54"/>
      <c r="J4" s="461"/>
      <c r="K4" s="461"/>
      <c r="L4" s="54"/>
    </row>
    <row r="5" spans="1:12" s="276" customFormat="1" ht="24.75" customHeight="1">
      <c r="A5" s="464" t="s">
        <v>239</v>
      </c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s="43" customFormat="1" ht="18" customHeight="1">
      <c r="A6" s="104"/>
      <c r="B6" s="105"/>
      <c r="C6" s="55"/>
      <c r="D6" s="55"/>
      <c r="E6" s="55"/>
      <c r="F6" s="56"/>
      <c r="G6" s="57"/>
      <c r="H6" s="57"/>
      <c r="I6" s="57"/>
      <c r="J6" s="57"/>
      <c r="K6" s="57"/>
      <c r="L6" s="57"/>
    </row>
    <row r="7" spans="1:12" ht="24.75" customHeight="1" thickBot="1">
      <c r="A7" s="468" t="s">
        <v>187</v>
      </c>
      <c r="B7" s="468"/>
      <c r="C7" s="468"/>
      <c r="D7" s="468"/>
      <c r="E7" s="468"/>
      <c r="F7" s="236"/>
      <c r="G7" s="236">
        <f>'Table 1'!G7-'Table 3'!G7</f>
        <v>-10874.957000000024</v>
      </c>
      <c r="H7" s="236">
        <f>'Table 1'!H7-'Table 3'!H7</f>
        <v>-47161.315000000017</v>
      </c>
      <c r="I7" s="236">
        <f>'Table 1'!I7-'Table 3'!I7</f>
        <v>-65661.391000000018</v>
      </c>
      <c r="J7" s="236">
        <f>'Table 1'!J7-'Table 3'!J7</f>
        <v>-58204.162999999971</v>
      </c>
      <c r="K7" s="236">
        <f>'Table 1'!K7-'Table 3'!K7</f>
        <v>-43992.693999999989</v>
      </c>
      <c r="L7" s="236">
        <f>'Table 1'!L7-'Table 3'!L7</f>
        <v>-11672.187000000005</v>
      </c>
    </row>
    <row r="8" spans="1:12" ht="24.75" customHeight="1">
      <c r="A8" s="52"/>
      <c r="B8" s="52"/>
      <c r="C8" s="52"/>
      <c r="D8" s="52"/>
      <c r="E8" s="52"/>
      <c r="F8" s="60"/>
      <c r="G8" s="128"/>
      <c r="H8" s="128"/>
      <c r="I8" s="128"/>
      <c r="J8" s="128"/>
      <c r="K8" s="129"/>
      <c r="L8" s="130"/>
    </row>
    <row r="9" spans="1:12" s="43" customFormat="1" ht="20.100000000000001" customHeight="1">
      <c r="A9" s="11" t="s">
        <v>73</v>
      </c>
      <c r="B9" s="451" t="s">
        <v>58</v>
      </c>
      <c r="C9" s="451"/>
      <c r="D9" s="451"/>
      <c r="E9" s="451"/>
      <c r="F9" s="12"/>
      <c r="G9" s="13">
        <f>'Table 1'!G9-'Table 3'!G9</f>
        <v>11324.605</v>
      </c>
      <c r="H9" s="13">
        <f>'Table 1'!H9-'Table 3'!H9</f>
        <v>11922.217000000001</v>
      </c>
      <c r="I9" s="13">
        <f>'Table 1'!I9-'Table 3'!I9</f>
        <v>13426.048999999999</v>
      </c>
      <c r="J9" s="13">
        <f>'Table 1'!J9-'Table 3'!J9</f>
        <v>15866.933000000001</v>
      </c>
      <c r="K9" s="13">
        <f>'Table 1'!K9-'Table 3'!K9</f>
        <v>13295.865</v>
      </c>
      <c r="L9" s="13">
        <f>'Table 1'!L9-'Table 3'!L9</f>
        <v>16440.712</v>
      </c>
    </row>
    <row r="10" spans="1:12" s="43" customFormat="1" ht="20.100000000000001" customHeight="1">
      <c r="A10" s="63"/>
      <c r="B10" s="458" t="s">
        <v>59</v>
      </c>
      <c r="C10" s="458"/>
      <c r="D10" s="458"/>
      <c r="E10" s="458"/>
      <c r="F10" s="60"/>
      <c r="G10" s="5"/>
      <c r="H10" s="5"/>
      <c r="I10" s="5"/>
      <c r="J10" s="5"/>
      <c r="K10" s="5"/>
      <c r="L10" s="5"/>
    </row>
    <row r="11" spans="1:12" s="43" customFormat="1" ht="9" customHeight="1">
      <c r="A11" s="63"/>
      <c r="B11" s="66"/>
      <c r="C11" s="66"/>
      <c r="D11" s="66"/>
      <c r="E11" s="66"/>
      <c r="F11" s="60"/>
      <c r="G11" s="5"/>
      <c r="H11" s="5"/>
      <c r="I11" s="5"/>
      <c r="J11" s="5"/>
      <c r="K11" s="5"/>
      <c r="L11" s="5"/>
    </row>
    <row r="12" spans="1:12" s="137" customFormat="1" ht="20.100000000000001" customHeight="1">
      <c r="A12" s="11" t="s">
        <v>74</v>
      </c>
      <c r="B12" s="455" t="s">
        <v>13</v>
      </c>
      <c r="C12" s="455"/>
      <c r="D12" s="455"/>
      <c r="E12" s="455"/>
      <c r="F12" s="14"/>
      <c r="G12" s="13">
        <f>'Table 1'!G12-'Table 3'!G12</f>
        <v>-42.373000000000047</v>
      </c>
      <c r="H12" s="13">
        <f>'Table 1'!H12-'Table 3'!H12</f>
        <v>30.123000000000047</v>
      </c>
      <c r="I12" s="13">
        <f>'Table 1'!I12-'Table 3'!I12</f>
        <v>-514.22299999999996</v>
      </c>
      <c r="J12" s="13">
        <f>'Table 1'!J12-'Table 3'!J12</f>
        <v>-762.30400000000009</v>
      </c>
      <c r="K12" s="13">
        <f>'Table 1'!K12-'Table 3'!K12</f>
        <v>-1208.826</v>
      </c>
      <c r="L12" s="13">
        <f>'Table 1'!L12-'Table 3'!L12</f>
        <v>-932.4330000000009</v>
      </c>
    </row>
    <row r="13" spans="1:12" s="43" customFormat="1" ht="20.100000000000001" customHeight="1">
      <c r="A13" s="63"/>
      <c r="B13" s="458" t="s">
        <v>6</v>
      </c>
      <c r="C13" s="458"/>
      <c r="D13" s="458"/>
      <c r="E13" s="458"/>
      <c r="F13" s="60"/>
      <c r="G13" s="5"/>
      <c r="H13" s="5"/>
      <c r="I13" s="5"/>
      <c r="J13" s="5"/>
      <c r="K13" s="5"/>
      <c r="L13" s="5"/>
    </row>
    <row r="14" spans="1:12" s="43" customFormat="1" ht="9" customHeight="1">
      <c r="A14" s="63"/>
      <c r="B14" s="66"/>
      <c r="C14" s="66"/>
      <c r="D14" s="66"/>
      <c r="E14" s="66"/>
      <c r="F14" s="60"/>
      <c r="G14" s="5"/>
      <c r="H14" s="5"/>
      <c r="I14" s="5"/>
      <c r="J14" s="5"/>
      <c r="K14" s="5"/>
      <c r="L14" s="5"/>
    </row>
    <row r="15" spans="1:12" s="43" customFormat="1" ht="18.75" customHeight="1">
      <c r="A15" s="11" t="s">
        <v>75</v>
      </c>
      <c r="B15" s="451" t="s">
        <v>161</v>
      </c>
      <c r="C15" s="451"/>
      <c r="D15" s="451"/>
      <c r="E15" s="451"/>
      <c r="F15" s="14"/>
      <c r="G15" s="13">
        <f>'Table 1'!G15-'Table 3'!G15</f>
        <v>-25924.976000000002</v>
      </c>
      <c r="H15" s="13">
        <f>'Table 1'!H15-'Table 3'!H15</f>
        <v>-27427.23</v>
      </c>
      <c r="I15" s="13">
        <f>'Table 1'!I15-'Table 3'!I15</f>
        <v>-31863.339999999997</v>
      </c>
      <c r="J15" s="13">
        <f>'Table 1'!J15-'Table 3'!J15</f>
        <v>-34194.112999999998</v>
      </c>
      <c r="K15" s="13">
        <f>'Table 1'!K15-'Table 3'!K15</f>
        <v>-32004.828999999998</v>
      </c>
      <c r="L15" s="13">
        <f>'Table 1'!L15-'Table 3'!L15</f>
        <v>-30197.488999999994</v>
      </c>
    </row>
    <row r="16" spans="1:12" s="43" customFormat="1" ht="20.100000000000001" customHeight="1">
      <c r="A16" s="67"/>
      <c r="B16" s="63" t="s">
        <v>92</v>
      </c>
      <c r="C16" s="453" t="s">
        <v>162</v>
      </c>
      <c r="D16" s="453"/>
      <c r="E16" s="453"/>
      <c r="F16" s="60"/>
      <c r="G16" s="5">
        <f>'Table 1'!G16-'Table 3'!G16</f>
        <v>-20652.054000000004</v>
      </c>
      <c r="H16" s="5">
        <f>'Table 1'!H16-'Table 3'!H16</f>
        <v>-18008.286999999997</v>
      </c>
      <c r="I16" s="5">
        <f>'Table 1'!I16-'Table 3'!I16</f>
        <v>-22014.969000000001</v>
      </c>
      <c r="J16" s="5">
        <f>'Table 1'!J16-'Table 3'!J16</f>
        <v>-24441.23</v>
      </c>
      <c r="K16" s="5">
        <f>'Table 1'!K16-'Table 3'!K16</f>
        <v>-22638.523999999998</v>
      </c>
      <c r="L16" s="5">
        <f>'Table 1'!L16-'Table 3'!L16</f>
        <v>-22031.637999999999</v>
      </c>
    </row>
    <row r="17" spans="1:12" s="43" customFormat="1" ht="20.100000000000001" customHeight="1">
      <c r="A17" s="67"/>
      <c r="B17" s="63"/>
      <c r="C17" s="7" t="s">
        <v>93</v>
      </c>
      <c r="D17" s="454" t="s">
        <v>163</v>
      </c>
      <c r="E17" s="454"/>
      <c r="F17" s="60"/>
      <c r="G17" s="9">
        <f>'Table 1'!G17-'Table 3'!G17</f>
        <v>-25358.851999999999</v>
      </c>
      <c r="H17" s="9">
        <f>'Table 1'!H17-'Table 3'!H17</f>
        <v>-23034.521999999997</v>
      </c>
      <c r="I17" s="9">
        <f>'Table 1'!I17-'Table 3'!I17</f>
        <v>-27737.092000000001</v>
      </c>
      <c r="J17" s="9">
        <f>'Table 1'!J17-'Table 3'!J17</f>
        <v>-29747.119999999995</v>
      </c>
      <c r="K17" s="9">
        <f>'Table 1'!K17-'Table 3'!K17</f>
        <v>-28115.827999999998</v>
      </c>
      <c r="L17" s="9">
        <f>'Table 1'!L17-'Table 3'!L17</f>
        <v>-28181.535</v>
      </c>
    </row>
    <row r="18" spans="1:12" s="43" customFormat="1" ht="20.100000000000001" customHeight="1">
      <c r="A18" s="67"/>
      <c r="B18" s="63"/>
      <c r="C18" s="7" t="s">
        <v>94</v>
      </c>
      <c r="D18" s="454" t="s">
        <v>164</v>
      </c>
      <c r="E18" s="454"/>
      <c r="F18" s="60"/>
      <c r="G18" s="9">
        <f>'Table 1'!G18-'Table 3'!G18</f>
        <v>4706.7979999999998</v>
      </c>
      <c r="H18" s="9">
        <f>'Table 1'!H18-'Table 3'!H18</f>
        <v>5026.2349999999997</v>
      </c>
      <c r="I18" s="9">
        <f>'Table 1'!I18-'Table 3'!I18</f>
        <v>5722.1230000000005</v>
      </c>
      <c r="J18" s="9">
        <f>'Table 1'!J18-'Table 3'!J18</f>
        <v>5305.8899999999994</v>
      </c>
      <c r="K18" s="9">
        <f>'Table 1'!K18-'Table 3'!K18</f>
        <v>5477.3040000000001</v>
      </c>
      <c r="L18" s="9">
        <f>'Table 1'!L18-'Table 3'!L18</f>
        <v>6149.8969999999999</v>
      </c>
    </row>
    <row r="19" spans="1:12" s="43" customFormat="1" ht="20.100000000000001" customHeight="1">
      <c r="A19" s="67"/>
      <c r="B19" s="63" t="s">
        <v>95</v>
      </c>
      <c r="C19" s="453" t="s">
        <v>165</v>
      </c>
      <c r="D19" s="453"/>
      <c r="E19" s="453"/>
      <c r="F19" s="60"/>
      <c r="G19" s="5">
        <f>'Table 1'!G19-'Table 3'!G19</f>
        <v>-2374.3780000000006</v>
      </c>
      <c r="H19" s="5">
        <f>'Table 1'!H19-'Table 3'!H19</f>
        <v>-7315.4330000000009</v>
      </c>
      <c r="I19" s="5">
        <f>'Table 1'!I19-'Table 3'!I19</f>
        <v>-8646.7309999999998</v>
      </c>
      <c r="J19" s="5">
        <f>'Table 1'!J19-'Table 3'!J19</f>
        <v>-8848.976999999999</v>
      </c>
      <c r="K19" s="5">
        <f>'Table 1'!K19-'Table 3'!K19</f>
        <v>-7047.9439999999995</v>
      </c>
      <c r="L19" s="5">
        <f>'Table 1'!L19-'Table 3'!L19</f>
        <v>-5760.2150000000001</v>
      </c>
    </row>
    <row r="20" spans="1:12" s="43" customFormat="1" ht="20.100000000000001" customHeight="1">
      <c r="A20" s="67"/>
      <c r="B20" s="63"/>
      <c r="C20" s="7" t="s">
        <v>96</v>
      </c>
      <c r="D20" s="453" t="s">
        <v>166</v>
      </c>
      <c r="E20" s="453"/>
      <c r="F20" s="453"/>
      <c r="G20" s="9">
        <f>'Table 1'!G20-'Table 3'!G20</f>
        <v>-7779.83</v>
      </c>
      <c r="H20" s="5">
        <f>'Table 1'!H20-'Table 3'!H20</f>
        <v>-7317.3870000000006</v>
      </c>
      <c r="I20" s="5">
        <f>'Table 1'!I20-'Table 3'!I20</f>
        <v>-8069.8770000000004</v>
      </c>
      <c r="J20" s="5">
        <f>'Table 1'!J20-'Table 3'!J20</f>
        <v>-11852.564999999999</v>
      </c>
      <c r="K20" s="5">
        <f>'Table 1'!K20-'Table 3'!K20</f>
        <v>-12961.235000000001</v>
      </c>
      <c r="L20" s="5">
        <f>'Table 1'!L20-'Table 3'!L20</f>
        <v>-12523.147999999999</v>
      </c>
    </row>
    <row r="21" spans="1:12" s="43" customFormat="1" ht="20.100000000000001" customHeight="1">
      <c r="A21" s="67"/>
      <c r="B21" s="63"/>
      <c r="C21" s="7" t="s">
        <v>97</v>
      </c>
      <c r="D21" s="453" t="s">
        <v>167</v>
      </c>
      <c r="E21" s="453"/>
      <c r="F21" s="453"/>
      <c r="G21" s="9">
        <f>'Table 1'!G21-'Table 3'!G21</f>
        <v>5405.4519999999993</v>
      </c>
      <c r="H21" s="5">
        <f>'Table 1'!H21-'Table 3'!H21</f>
        <v>1.9539999999997235</v>
      </c>
      <c r="I21" s="9">
        <f>'Table 1'!I21-'Table 3'!I21</f>
        <v>-576.85400000000004</v>
      </c>
      <c r="J21" s="9">
        <f>'Table 1'!J21-'Table 3'!J21</f>
        <v>3003.5879999999997</v>
      </c>
      <c r="K21" s="9">
        <f>'Table 1'!K21-'Table 3'!K21</f>
        <v>5913.2909999999993</v>
      </c>
      <c r="L21" s="9">
        <f>'Table 1'!L21-'Table 3'!L21</f>
        <v>6762.9330000000027</v>
      </c>
    </row>
    <row r="22" spans="1:12" s="43" customFormat="1" ht="20.100000000000001" customHeight="1">
      <c r="A22" s="67"/>
      <c r="B22" s="63" t="s">
        <v>98</v>
      </c>
      <c r="C22" s="453" t="s">
        <v>168</v>
      </c>
      <c r="D22" s="453"/>
      <c r="E22" s="453"/>
      <c r="F22" s="60"/>
      <c r="G22" s="9">
        <f>'Table 1'!G22-'Table 3'!G22</f>
        <v>-2898.5439999999999</v>
      </c>
      <c r="H22" s="9">
        <f>'Table 1'!H22-'Table 3'!H22</f>
        <v>-2103.5100000000002</v>
      </c>
      <c r="I22" s="9">
        <f>'Table 1'!I22-'Table 3'!I22</f>
        <v>-1201.6399999999994</v>
      </c>
      <c r="J22" s="9">
        <f>'Table 1'!J22-'Table 3'!J22</f>
        <v>-903.90600000000086</v>
      </c>
      <c r="K22" s="9">
        <f>'Table 1'!K22-'Table 3'!K22</f>
        <v>-2318.360999999999</v>
      </c>
      <c r="L22" s="9">
        <f>'Table 1'!L22-'Table 3'!L22</f>
        <v>-2405.6360000000004</v>
      </c>
    </row>
    <row r="23" spans="1:12" s="43" customFormat="1" ht="20.100000000000001" customHeight="1">
      <c r="A23" s="67"/>
      <c r="B23" s="63"/>
      <c r="C23" s="7" t="s">
        <v>134</v>
      </c>
      <c r="D23" s="453" t="s">
        <v>195</v>
      </c>
      <c r="E23" s="453"/>
      <c r="F23" s="453"/>
      <c r="G23" s="9">
        <f>'Table 1'!G23-'Table 3'!G23</f>
        <v>30.700000000000045</v>
      </c>
      <c r="H23" s="9">
        <f>'Table 1'!H23-'Table 3'!H23</f>
        <v>170.45600000000002</v>
      </c>
      <c r="I23" s="9">
        <f>'Table 1'!I23-'Table 3'!I23</f>
        <v>799.14400000000012</v>
      </c>
      <c r="J23" s="9">
        <f>'Table 1'!J23-'Table 3'!J23</f>
        <v>914.36999999999989</v>
      </c>
      <c r="K23" s="9">
        <f>'Table 1'!K23-'Table 3'!K23</f>
        <v>704.57999999999993</v>
      </c>
      <c r="L23" s="9">
        <f>'Table 1'!L23-'Table 3'!L23</f>
        <v>610.45400000000006</v>
      </c>
    </row>
    <row r="24" spans="1:12" s="43" customFormat="1" ht="19.5" customHeight="1">
      <c r="A24" s="67"/>
      <c r="B24" s="63"/>
      <c r="C24" s="7"/>
      <c r="D24" s="457" t="s">
        <v>140</v>
      </c>
      <c r="E24" s="457"/>
      <c r="F24" s="60"/>
      <c r="G24" s="9"/>
      <c r="H24" s="5"/>
      <c r="I24" s="5"/>
      <c r="J24" s="5"/>
      <c r="K24" s="5"/>
      <c r="L24" s="5"/>
    </row>
    <row r="25" spans="1:12" s="43" customFormat="1" ht="20.100000000000001" customHeight="1">
      <c r="A25" s="67"/>
      <c r="B25" s="63"/>
      <c r="C25" s="7" t="s">
        <v>135</v>
      </c>
      <c r="D25" s="453" t="s">
        <v>169</v>
      </c>
      <c r="E25" s="453"/>
      <c r="F25" s="453"/>
      <c r="G25" s="5">
        <f>'Table 1'!G25-'Table 3'!G25</f>
        <v>-2929.2440000000001</v>
      </c>
      <c r="H25" s="5">
        <f>'Table 1'!H25-'Table 3'!H25</f>
        <v>-2273.9660000000003</v>
      </c>
      <c r="I25" s="5">
        <f>'Table 1'!I25-'Table 3'!I25</f>
        <v>-2000.7839999999997</v>
      </c>
      <c r="J25" s="5">
        <f>'Table 1'!J25-'Table 3'!J25</f>
        <v>-1818.2760000000007</v>
      </c>
      <c r="K25" s="5">
        <f>'Table 1'!K25-'Table 3'!K25</f>
        <v>-3022.9409999999993</v>
      </c>
      <c r="L25" s="5">
        <f>'Table 1'!L25-'Table 3'!L25</f>
        <v>-3016.0900000000006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68"/>
      <c r="H26" s="9"/>
      <c r="I26" s="9"/>
      <c r="J26" s="69"/>
      <c r="K26" s="9"/>
      <c r="L26" s="9"/>
    </row>
    <row r="27" spans="1:12" s="43" customFormat="1" ht="20.100000000000001" customHeight="1">
      <c r="A27" s="11" t="s">
        <v>76</v>
      </c>
      <c r="B27" s="451" t="s">
        <v>170</v>
      </c>
      <c r="C27" s="451"/>
      <c r="D27" s="451"/>
      <c r="E27" s="451"/>
      <c r="F27" s="14"/>
      <c r="G27" s="13">
        <f>'Table 1'!G27-'Table 3'!G27</f>
        <v>30833.486999999994</v>
      </c>
      <c r="H27" s="13">
        <f>'Table 1'!H27-'Table 3'!H27</f>
        <v>-7568.7409999999963</v>
      </c>
      <c r="I27" s="13">
        <f>'Table 1'!I27-'Table 3'!I27</f>
        <v>-14857.147000000001</v>
      </c>
      <c r="J27" s="13">
        <f>'Table 1'!J27-'Table 3'!J27</f>
        <v>-1188.2669999999962</v>
      </c>
      <c r="K27" s="13">
        <f>'Table 1'!K27-'Table 3'!K27</f>
        <v>17279.295000000013</v>
      </c>
      <c r="L27" s="13">
        <f>'Table 1'!L27-'Table 3'!L27</f>
        <v>37379.154999999999</v>
      </c>
    </row>
    <row r="28" spans="1:12" s="43" customFormat="1" ht="20.100000000000001" customHeight="1">
      <c r="A28" s="63"/>
      <c r="B28" s="63">
        <v>4.0999999999999996</v>
      </c>
      <c r="C28" s="453" t="s">
        <v>171</v>
      </c>
      <c r="D28" s="453"/>
      <c r="E28" s="453"/>
      <c r="F28" s="60"/>
      <c r="G28" s="9">
        <f>'Table 1'!G28-'Table 3'!G28</f>
        <v>-1218.6620000000003</v>
      </c>
      <c r="H28" s="5">
        <f>'Table 1'!H28-'Table 3'!H28</f>
        <v>-3095.2939999999999</v>
      </c>
      <c r="I28" s="5">
        <f>'Table 1'!I28-'Table 3'!I28</f>
        <v>-3073.6170000000002</v>
      </c>
      <c r="J28" s="5">
        <f>'Table 1'!J28-'Table 3'!J28</f>
        <v>-663.54999999999973</v>
      </c>
      <c r="K28" s="5">
        <f>'Table 1'!K28-'Table 3'!K28</f>
        <v>-2189.3139999999999</v>
      </c>
      <c r="L28" s="5">
        <f>'Table 1'!L28-'Table 3'!L28</f>
        <v>-347.40799999999945</v>
      </c>
    </row>
    <row r="29" spans="1:12" s="43" customFormat="1" ht="20.100000000000001" customHeight="1">
      <c r="A29" s="63"/>
      <c r="B29" s="63">
        <v>4.2</v>
      </c>
      <c r="C29" s="453" t="s">
        <v>172</v>
      </c>
      <c r="D29" s="453"/>
      <c r="E29" s="453"/>
      <c r="F29" s="60"/>
      <c r="G29" s="9">
        <f>'Table 1'!G29-'Table 3'!G29</f>
        <v>32052.148999999998</v>
      </c>
      <c r="H29" s="9">
        <f>'Table 1'!H29-'Table 3'!H29</f>
        <v>-4473.4469999999983</v>
      </c>
      <c r="I29" s="9">
        <f>'Table 1'!I29-'Table 3'!I29</f>
        <v>-11783.53</v>
      </c>
      <c r="J29" s="9">
        <f>'Table 1'!J29-'Table 3'!J29</f>
        <v>-524.71699999999691</v>
      </c>
      <c r="K29" s="9">
        <f>'Table 1'!K29-'Table 3'!K29</f>
        <v>19468.609000000004</v>
      </c>
      <c r="L29" s="9">
        <f>'Table 1'!L29-'Table 3'!L29</f>
        <v>37726.563000000002</v>
      </c>
    </row>
    <row r="30" spans="1:12" s="43" customFormat="1" ht="20.100000000000001" customHeight="1">
      <c r="A30" s="63"/>
      <c r="B30" s="70"/>
      <c r="C30" s="7" t="s">
        <v>55</v>
      </c>
      <c r="D30" s="453" t="s">
        <v>173</v>
      </c>
      <c r="E30" s="453"/>
      <c r="F30" s="453"/>
      <c r="G30" s="9">
        <f>'Table 1'!G30-'Table 3'!G30</f>
        <v>1148.412</v>
      </c>
      <c r="H30" s="9">
        <f>'Table 1'!H30-'Table 3'!H30</f>
        <v>158.97399999999999</v>
      </c>
      <c r="I30" s="9">
        <f>'Table 1'!I30-'Table 3'!I30</f>
        <v>-30.810000000000002</v>
      </c>
      <c r="J30" s="9">
        <f>'Table 1'!J30-'Table 3'!J30</f>
        <v>977.68000000000006</v>
      </c>
      <c r="K30" s="9">
        <f>'Table 1'!K30-'Table 3'!K30</f>
        <v>1273.9659999999999</v>
      </c>
      <c r="L30" s="9">
        <f>'Table 1'!L30-'Table 3'!L30</f>
        <v>1641.4960000000001</v>
      </c>
    </row>
    <row r="31" spans="1:12" s="43" customFormat="1" ht="20.100000000000001" customHeight="1">
      <c r="A31" s="63"/>
      <c r="B31" s="70"/>
      <c r="C31" s="7" t="s">
        <v>56</v>
      </c>
      <c r="D31" s="453" t="s">
        <v>174</v>
      </c>
      <c r="E31" s="453"/>
      <c r="F31" s="453"/>
      <c r="G31" s="9">
        <f>'Table 1'!G31-'Table 3'!G31</f>
        <v>-3187.7860000000001</v>
      </c>
      <c r="H31" s="5">
        <f>'Table 1'!H31-'Table 3'!H31</f>
        <v>-2606.2690000000002</v>
      </c>
      <c r="I31" s="5">
        <f>'Table 1'!I31-'Table 3'!I31</f>
        <v>-2466.8939999999998</v>
      </c>
      <c r="J31" s="5">
        <f>'Table 1'!J31-'Table 3'!J31</f>
        <v>-1971.2260000000001</v>
      </c>
      <c r="K31" s="5">
        <f>'Table 1'!K31-'Table 3'!K31</f>
        <v>-1744.8899999999999</v>
      </c>
      <c r="L31" s="5">
        <f>'Table 1'!L31-'Table 3'!L31</f>
        <v>-1081.5170000000003</v>
      </c>
    </row>
    <row r="32" spans="1:12" s="43" customFormat="1" ht="20.100000000000001" customHeight="1">
      <c r="A32" s="63"/>
      <c r="B32" s="63"/>
      <c r="C32" s="7" t="s">
        <v>57</v>
      </c>
      <c r="D32" s="453" t="s">
        <v>175</v>
      </c>
      <c r="E32" s="453"/>
      <c r="F32" s="453"/>
      <c r="G32" s="9">
        <f>'Table 1'!G32-'Table 3'!G32</f>
        <v>34091.522999999994</v>
      </c>
      <c r="H32" s="5">
        <f>'Table 1'!H32-'Table 3'!H32</f>
        <v>-2026.1519999999982</v>
      </c>
      <c r="I32" s="5">
        <f>'Table 1'!I32-'Table 3'!I32</f>
        <v>-9285.8260000000009</v>
      </c>
      <c r="J32" s="5">
        <f>'Table 1'!J32-'Table 3'!J32</f>
        <v>468.82900000000154</v>
      </c>
      <c r="K32" s="5">
        <f>'Table 1'!K32-'Table 3'!K32</f>
        <v>19939.533000000003</v>
      </c>
      <c r="L32" s="5">
        <f>'Table 1'!L32-'Table 3'!L32</f>
        <v>37166.584000000003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5"/>
      <c r="H33" s="5"/>
      <c r="I33" s="5"/>
      <c r="J33" s="64"/>
      <c r="K33" s="5"/>
      <c r="L33" s="5"/>
    </row>
    <row r="34" spans="1:12" s="43" customFormat="1" ht="20.100000000000001" customHeight="1">
      <c r="A34" s="11" t="s">
        <v>77</v>
      </c>
      <c r="B34" s="451" t="s">
        <v>176</v>
      </c>
      <c r="C34" s="451"/>
      <c r="D34" s="451"/>
      <c r="E34" s="451"/>
      <c r="F34" s="14"/>
      <c r="G34" s="13">
        <f>'Table 1'!G34-'Table 3'!G34</f>
        <v>-2927.4350000000004</v>
      </c>
      <c r="H34" s="13">
        <f>'Table 1'!H34-'Table 3'!H34</f>
        <v>-582.11800000000039</v>
      </c>
      <c r="I34" s="13">
        <f>'Table 1'!I34-'Table 3'!I34</f>
        <v>-500.11700000000019</v>
      </c>
      <c r="J34" s="13">
        <f>'Table 1'!J34-'Table 3'!J34</f>
        <v>1289.1409999999996</v>
      </c>
      <c r="K34" s="13">
        <f>'Table 1'!K34-'Table 3'!K34</f>
        <v>1190.7870000000012</v>
      </c>
      <c r="L34" s="13">
        <f>'Table 1'!L34-'Table 3'!L34</f>
        <v>949.34299999999985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71"/>
      <c r="H35" s="71"/>
      <c r="I35" s="71"/>
      <c r="J35" s="72"/>
      <c r="K35" s="71"/>
      <c r="L35" s="71"/>
    </row>
    <row r="36" spans="1:12" s="43" customFormat="1" ht="20.100000000000001" customHeight="1">
      <c r="A36" s="11" t="s">
        <v>78</v>
      </c>
      <c r="B36" s="451" t="s">
        <v>17</v>
      </c>
      <c r="C36" s="451"/>
      <c r="D36" s="451"/>
      <c r="E36" s="451"/>
      <c r="F36" s="14"/>
      <c r="G36" s="13">
        <f>'Table 1'!G36-'Table 3'!G36</f>
        <v>-8218.264000000001</v>
      </c>
      <c r="H36" s="13">
        <f>'Table 1'!H36-'Table 3'!H36</f>
        <v>-7627.9070000000011</v>
      </c>
      <c r="I36" s="13">
        <f>'Table 1'!I36-'Table 3'!I36</f>
        <v>-8382.6970000000001</v>
      </c>
      <c r="J36" s="13">
        <f>'Table 1'!J36-'Table 3'!J36</f>
        <v>-9421.4600000000009</v>
      </c>
      <c r="K36" s="13">
        <f>'Table 1'!K36-'Table 3'!K36</f>
        <v>-9393.112000000001</v>
      </c>
      <c r="L36" s="13">
        <f>'Table 1'!L36-'Table 3'!L36</f>
        <v>-10124.26</v>
      </c>
    </row>
    <row r="37" spans="1:12" s="43" customFormat="1" ht="20.100000000000001" customHeight="1">
      <c r="A37" s="67"/>
      <c r="B37" s="452" t="s">
        <v>5</v>
      </c>
      <c r="C37" s="452"/>
      <c r="D37" s="452"/>
      <c r="E37" s="452"/>
      <c r="F37" s="60"/>
      <c r="G37" s="71"/>
      <c r="H37" s="71"/>
      <c r="I37" s="71"/>
      <c r="J37" s="72"/>
      <c r="K37" s="71"/>
      <c r="L37" s="71"/>
    </row>
    <row r="38" spans="1:12" s="43" customFormat="1" ht="9" customHeight="1">
      <c r="A38" s="67"/>
      <c r="B38" s="67"/>
      <c r="C38" s="60"/>
      <c r="D38" s="60"/>
      <c r="E38" s="60"/>
      <c r="F38" s="60"/>
      <c r="G38" s="71"/>
      <c r="H38" s="71"/>
      <c r="I38" s="71"/>
      <c r="J38" s="72"/>
      <c r="K38" s="71"/>
      <c r="L38" s="71"/>
    </row>
    <row r="39" spans="1:12" s="43" customFormat="1" ht="20.100000000000001" customHeight="1">
      <c r="A39" s="11" t="s">
        <v>79</v>
      </c>
      <c r="B39" s="451" t="s">
        <v>177</v>
      </c>
      <c r="C39" s="451"/>
      <c r="D39" s="451"/>
      <c r="E39" s="451"/>
      <c r="F39" s="14"/>
      <c r="G39" s="13">
        <f>'Table 1'!G39-'Table 3'!G39</f>
        <v>-149.10699999999997</v>
      </c>
      <c r="H39" s="13">
        <f>'Table 1'!H39-'Table 3'!H39</f>
        <v>120.55600000000004</v>
      </c>
      <c r="I39" s="13">
        <f>'Table 1'!I39-'Table 3'!I39</f>
        <v>-87.798999999999978</v>
      </c>
      <c r="J39" s="13">
        <f>'Table 1'!J39-'Table 3'!J39</f>
        <v>-71.659999999999854</v>
      </c>
      <c r="K39" s="13">
        <f>'Table 1'!K39-'Table 3'!K39</f>
        <v>-107.01700000000028</v>
      </c>
      <c r="L39" s="13">
        <f>'Table 1'!L39-'Table 3'!L39</f>
        <v>154.65099999999984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71"/>
      <c r="H40" s="71"/>
      <c r="I40" s="71"/>
      <c r="J40" s="72"/>
      <c r="K40" s="71"/>
      <c r="L40" s="71"/>
    </row>
    <row r="41" spans="1:12" s="137" customFormat="1" ht="20.100000000000001" customHeight="1">
      <c r="A41" s="11" t="s">
        <v>80</v>
      </c>
      <c r="B41" s="451" t="s">
        <v>18</v>
      </c>
      <c r="C41" s="451"/>
      <c r="D41" s="451"/>
      <c r="E41" s="451"/>
      <c r="F41" s="14"/>
      <c r="G41" s="13">
        <f>'Table 1'!G41-'Table 3'!G41</f>
        <v>-8279.607</v>
      </c>
      <c r="H41" s="13">
        <f>'Table 1'!H41-'Table 3'!H41</f>
        <v>-9055.2459999999992</v>
      </c>
      <c r="I41" s="13">
        <f>'Table 1'!I41-'Table 3'!I41</f>
        <v>-9487.7099999999991</v>
      </c>
      <c r="J41" s="13">
        <f>'Table 1'!J41-'Table 3'!J41</f>
        <v>-10540.236000000001</v>
      </c>
      <c r="K41" s="13">
        <f>'Table 1'!K41-'Table 3'!K41</f>
        <v>-10629.653</v>
      </c>
      <c r="L41" s="13">
        <f>'Table 1'!L41-'Table 3'!L41</f>
        <v>-8279.2649999999994</v>
      </c>
    </row>
    <row r="42" spans="1:12" s="43" customFormat="1" ht="20.100000000000001" customHeight="1">
      <c r="A42" s="63"/>
      <c r="B42" s="452" t="s">
        <v>7</v>
      </c>
      <c r="C42" s="452"/>
      <c r="D42" s="452"/>
      <c r="E42" s="452"/>
      <c r="F42" s="60"/>
      <c r="G42" s="5"/>
      <c r="H42" s="5"/>
      <c r="I42" s="5"/>
      <c r="J42" s="5"/>
      <c r="K42" s="5"/>
      <c r="L42" s="5"/>
    </row>
    <row r="43" spans="1:12" s="43" customFormat="1" ht="20.100000000000001" customHeight="1">
      <c r="A43" s="63"/>
      <c r="B43" s="73" t="s">
        <v>152</v>
      </c>
      <c r="C43" s="453" t="s">
        <v>178</v>
      </c>
      <c r="D43" s="453"/>
      <c r="E43" s="453"/>
      <c r="F43" s="74"/>
      <c r="G43" s="9">
        <f>'Table 1'!G43-'Table 3'!G43</f>
        <v>-6122.375</v>
      </c>
      <c r="H43" s="9">
        <f>'Table 1'!H43-'Table 3'!H43</f>
        <v>-7173.6279999999997</v>
      </c>
      <c r="I43" s="9">
        <f>'Table 1'!I43-'Table 3'!I43</f>
        <v>-7775.7849999999999</v>
      </c>
      <c r="J43" s="9">
        <f>'Table 1'!J43-'Table 3'!J43</f>
        <v>-9068.5884489214059</v>
      </c>
      <c r="K43" s="9">
        <f>'Table 1'!K43-'Table 3'!K43</f>
        <v>-8852.3010000000013</v>
      </c>
      <c r="L43" s="9">
        <f>'Table 1'!L43-'Table 3'!L43</f>
        <v>-6871.54</v>
      </c>
    </row>
    <row r="44" spans="1:12" s="43" customFormat="1" ht="20.100000000000001" customHeight="1">
      <c r="A44" s="63"/>
      <c r="B44" s="73" t="s">
        <v>153</v>
      </c>
      <c r="C44" s="453" t="s">
        <v>151</v>
      </c>
      <c r="D44" s="453"/>
      <c r="E44" s="453"/>
      <c r="F44" s="74"/>
      <c r="G44" s="9">
        <f>'Table 1'!G44-'Table 3'!G44</f>
        <v>-2157.232</v>
      </c>
      <c r="H44" s="5">
        <f>'Table 1'!H44-'Table 3'!H44</f>
        <v>-1881.6179999999999</v>
      </c>
      <c r="I44" s="5">
        <f>'Table 1'!I44-'Table 3'!I44</f>
        <v>-1711.9250000000002</v>
      </c>
      <c r="J44" s="5">
        <f>'Table 1'!J44-'Table 3'!J44</f>
        <v>-1471.6475510785951</v>
      </c>
      <c r="K44" s="5">
        <f>'Table 1'!K44-'Table 3'!K44</f>
        <v>-1777.3519999999996</v>
      </c>
      <c r="L44" s="5">
        <f>'Table 1'!L44-'Table 3'!L44</f>
        <v>-1407.7249999999999</v>
      </c>
    </row>
    <row r="45" spans="1:12" s="43" customFormat="1" ht="15" customHeight="1">
      <c r="A45" s="63"/>
      <c r="B45" s="75"/>
      <c r="C45" s="459" t="s">
        <v>150</v>
      </c>
      <c r="D45" s="459"/>
      <c r="E45" s="459"/>
      <c r="F45" s="74"/>
      <c r="G45" s="5"/>
      <c r="H45" s="5"/>
      <c r="I45" s="5"/>
      <c r="J45" s="64"/>
      <c r="K45" s="5"/>
      <c r="L45" s="5"/>
    </row>
    <row r="46" spans="1:12" s="43" customFormat="1" ht="9" customHeight="1">
      <c r="A46" s="63"/>
      <c r="B46" s="76"/>
      <c r="C46" s="60"/>
      <c r="D46" s="60"/>
      <c r="E46" s="60"/>
      <c r="F46" s="60"/>
      <c r="G46" s="5"/>
      <c r="H46" s="5"/>
      <c r="I46" s="5"/>
      <c r="J46" s="64"/>
      <c r="K46" s="5"/>
      <c r="L46" s="5"/>
    </row>
    <row r="47" spans="1:12" s="137" customFormat="1" ht="20.100000000000001" customHeight="1">
      <c r="A47" s="11" t="s">
        <v>81</v>
      </c>
      <c r="B47" s="455" t="s">
        <v>19</v>
      </c>
      <c r="C47" s="455"/>
      <c r="D47" s="455"/>
      <c r="E47" s="455"/>
      <c r="F47" s="14"/>
      <c r="G47" s="13">
        <f>'Table 1'!G47-'Table 3'!G47</f>
        <v>-2230.6440000000002</v>
      </c>
      <c r="H47" s="13">
        <f>'Table 1'!H47-'Table 3'!H47</f>
        <v>-3391.4629999999997</v>
      </c>
      <c r="I47" s="13">
        <f>'Table 1'!I47-'Table 3'!I47</f>
        <v>-3794.7740000000013</v>
      </c>
      <c r="J47" s="13">
        <f>'Table 1'!J47-'Table 3'!J47</f>
        <v>-2221.4509999999973</v>
      </c>
      <c r="K47" s="13">
        <f>'Table 1'!K47-'Table 3'!K47</f>
        <v>-4482.5640000000021</v>
      </c>
      <c r="L47" s="13">
        <f>'Table 1'!L47-'Table 3'!L47</f>
        <v>-4132.8339999999989</v>
      </c>
    </row>
    <row r="48" spans="1:12" s="43" customFormat="1" ht="20.100000000000001" customHeight="1">
      <c r="A48" s="63"/>
      <c r="B48" s="458" t="s">
        <v>8</v>
      </c>
      <c r="C48" s="458"/>
      <c r="D48" s="458"/>
      <c r="E48" s="458"/>
      <c r="F48" s="60"/>
      <c r="G48" s="9"/>
      <c r="H48" s="5"/>
      <c r="I48" s="5"/>
      <c r="J48" s="64"/>
      <c r="K48" s="5"/>
      <c r="L48" s="5"/>
    </row>
    <row r="49" spans="1:12" s="43" customFormat="1" ht="20.100000000000001" customHeight="1">
      <c r="A49" s="63"/>
      <c r="B49" s="77">
        <v>9.1</v>
      </c>
      <c r="C49" s="454" t="s">
        <v>179</v>
      </c>
      <c r="D49" s="454"/>
      <c r="E49" s="454"/>
      <c r="F49" s="60"/>
      <c r="G49" s="9">
        <f>'Table 1'!G49-'Table 3'!G49</f>
        <v>-1811.2490000000003</v>
      </c>
      <c r="H49" s="9">
        <f>'Table 1'!H49-'Table 3'!H49</f>
        <v>-2096.7779999999993</v>
      </c>
      <c r="I49" s="9">
        <f>'Table 1'!I49-'Table 3'!I49</f>
        <v>-2559.71</v>
      </c>
      <c r="J49" s="9">
        <f>'Table 1'!J49-'Table 3'!J49</f>
        <v>-2385.4749999999999</v>
      </c>
      <c r="K49" s="9">
        <f>'Table 1'!K49-'Table 3'!K49</f>
        <v>-4063.598</v>
      </c>
      <c r="L49" s="9">
        <f>'Table 1'!L49-'Table 3'!L49</f>
        <v>-5069.5259999999998</v>
      </c>
    </row>
    <row r="50" spans="1:12" s="43" customFormat="1" ht="20.100000000000001" customHeight="1">
      <c r="A50" s="63"/>
      <c r="B50" s="78" t="s">
        <v>91</v>
      </c>
      <c r="C50" s="454" t="s">
        <v>180</v>
      </c>
      <c r="D50" s="454"/>
      <c r="E50" s="454"/>
      <c r="F50" s="7"/>
      <c r="G50" s="9">
        <f>'Table 1'!G50-'Table 3'!G50</f>
        <v>431.12099999999919</v>
      </c>
      <c r="H50" s="9">
        <f>'Table 1'!H50-'Table 3'!H50</f>
        <v>-675.54800000000068</v>
      </c>
      <c r="I50" s="9">
        <f>'Table 1'!I50-'Table 3'!I50</f>
        <v>-725.35400000000118</v>
      </c>
      <c r="J50" s="9">
        <f>'Table 1'!J50-'Table 3'!J50</f>
        <v>1027.0250000000015</v>
      </c>
      <c r="K50" s="9">
        <f>'Table 1'!K50-'Table 3'!K50</f>
        <v>408.34599999999955</v>
      </c>
      <c r="L50" s="9">
        <f>'Table 1'!L50-'Table 3'!L50</f>
        <v>2672.107</v>
      </c>
    </row>
    <row r="51" spans="1:12" ht="20.100000000000001" customHeight="1">
      <c r="A51" s="63"/>
      <c r="B51" s="77" t="s">
        <v>99</v>
      </c>
      <c r="C51" s="453" t="s">
        <v>181</v>
      </c>
      <c r="D51" s="453"/>
      <c r="E51" s="453"/>
      <c r="F51" s="7"/>
      <c r="G51" s="9">
        <f>'Table 1'!G51-'Table 3'!G51</f>
        <v>-850.51600000000008</v>
      </c>
      <c r="H51" s="5">
        <f>'Table 1'!H51-'Table 3'!H51</f>
        <v>-619.13700000000006</v>
      </c>
      <c r="I51" s="5">
        <f>'Table 1'!I51-'Table 3'!I51</f>
        <v>-509.71000000000004</v>
      </c>
      <c r="J51" s="5">
        <f>'Table 1'!J51-'Table 3'!J51</f>
        <v>-863.00099999999975</v>
      </c>
      <c r="K51" s="5">
        <f>'Table 1'!K51-'Table 3'!K51</f>
        <v>-827.3119999999999</v>
      </c>
      <c r="L51" s="5">
        <f>'Table 1'!L51-'Table 3'!L51</f>
        <v>-1735.415</v>
      </c>
    </row>
    <row r="52" spans="1:12" ht="9" customHeight="1">
      <c r="A52" s="63"/>
      <c r="B52" s="63"/>
      <c r="C52" s="60"/>
      <c r="D52" s="7"/>
      <c r="E52" s="7"/>
      <c r="F52" s="7"/>
      <c r="G52" s="5"/>
      <c r="H52" s="5"/>
      <c r="I52" s="5"/>
      <c r="J52" s="64"/>
      <c r="K52" s="5"/>
      <c r="L52" s="5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13">
        <f>'Table 1'!G53-'Table 3'!G53</f>
        <v>-3576.4689999999973</v>
      </c>
      <c r="H53" s="13">
        <f>'Table 1'!H53-'Table 3'!H53</f>
        <v>-2496.1519999999982</v>
      </c>
      <c r="I53" s="13">
        <f>'Table 1'!I53-'Table 3'!I53</f>
        <v>-8184.6010000000024</v>
      </c>
      <c r="J53" s="13">
        <f>'Table 1'!J53-'Table 3'!J53</f>
        <v>-15874.940000000002</v>
      </c>
      <c r="K53" s="13">
        <f>'Table 1'!K53-'Table 3'!K53</f>
        <v>-16907.939000000006</v>
      </c>
      <c r="L53" s="13">
        <f>'Table 1'!L53-'Table 3'!L53</f>
        <v>-12318.832000000009</v>
      </c>
    </row>
    <row r="54" spans="1:12" s="79" customFormat="1" ht="20.100000000000001" customHeight="1">
      <c r="A54" s="63"/>
      <c r="B54" s="77">
        <v>10.1</v>
      </c>
      <c r="C54" s="467" t="s">
        <v>139</v>
      </c>
      <c r="D54" s="467"/>
      <c r="E54" s="467"/>
      <c r="F54" s="7"/>
      <c r="G54" s="9">
        <f>'Table 1'!G54-'Table 3'!G54</f>
        <v>56.807999999999993</v>
      </c>
      <c r="H54" s="5">
        <f>'Table 1'!H54-'Table 3'!H54</f>
        <v>153.00799999999981</v>
      </c>
      <c r="I54" s="5">
        <f>'Table 1'!I54-'Table 3'!I54</f>
        <v>-2836.4650000000001</v>
      </c>
      <c r="J54" s="5">
        <f>'Table 1'!J54-'Table 3'!J54</f>
        <v>-8069.7280000000001</v>
      </c>
      <c r="K54" s="5">
        <f>'Table 1'!K54-'Table 3'!K54</f>
        <v>-9134.4660000000003</v>
      </c>
      <c r="L54" s="5">
        <f>'Table 1'!L54-'Table 3'!L54</f>
        <v>-10335.735000000001</v>
      </c>
    </row>
    <row r="55" spans="1:12" ht="20.100000000000001" customHeight="1">
      <c r="A55" s="63"/>
      <c r="B55" s="77"/>
      <c r="C55" s="457" t="s">
        <v>1</v>
      </c>
      <c r="D55" s="457"/>
      <c r="E55" s="457"/>
      <c r="F55" s="7"/>
      <c r="G55" s="9"/>
      <c r="H55" s="9"/>
      <c r="I55" s="9"/>
      <c r="J55" s="69"/>
      <c r="K55" s="9"/>
      <c r="L55" s="9"/>
    </row>
    <row r="56" spans="1:12" s="79" customFormat="1" ht="19.5" customHeight="1">
      <c r="A56" s="63"/>
      <c r="B56" s="81">
        <v>10.199999999999999</v>
      </c>
      <c r="C56" s="463" t="s">
        <v>21</v>
      </c>
      <c r="D56" s="463"/>
      <c r="E56" s="463"/>
      <c r="F56" s="7"/>
      <c r="G56" s="9">
        <f>'Table 1'!G56-'Table 3'!G56</f>
        <v>944.86599999999999</v>
      </c>
      <c r="H56" s="9">
        <f>'Table 1'!H56-'Table 3'!H56</f>
        <v>1328.0529999999981</v>
      </c>
      <c r="I56" s="9">
        <f>'Table 1'!I56-'Table 3'!I56</f>
        <v>-333.86700000000019</v>
      </c>
      <c r="J56" s="9">
        <f>'Table 1'!J56-'Table 3'!J56</f>
        <v>1684.4469999999983</v>
      </c>
      <c r="K56" s="9">
        <f>'Table 1'!K56-'Table 3'!K56</f>
        <v>3455.4779999999973</v>
      </c>
      <c r="L56" s="9">
        <f>'Table 1'!L56-'Table 3'!L56</f>
        <v>5567.0130000000008</v>
      </c>
    </row>
    <row r="57" spans="1:12" ht="20.100000000000001" customHeight="1">
      <c r="A57" s="63"/>
      <c r="B57" s="77"/>
      <c r="C57" s="457" t="s">
        <v>2</v>
      </c>
      <c r="D57" s="457"/>
      <c r="E57" s="457"/>
      <c r="F57" s="7"/>
      <c r="G57" s="9"/>
      <c r="H57" s="5"/>
      <c r="I57" s="5"/>
      <c r="J57" s="64"/>
      <c r="K57" s="5"/>
      <c r="L57" s="5"/>
    </row>
    <row r="58" spans="1:12" ht="20.100000000000001" customHeight="1">
      <c r="A58" s="63"/>
      <c r="B58" s="77"/>
      <c r="C58" s="7" t="s">
        <v>49</v>
      </c>
      <c r="D58" s="453" t="s">
        <v>183</v>
      </c>
      <c r="E58" s="453"/>
      <c r="F58" s="453"/>
      <c r="G58" s="9">
        <f>'Table 1'!G58-'Table 3'!G58</f>
        <v>-331.56700000000006</v>
      </c>
      <c r="H58" s="9">
        <f>'Table 1'!H58-'Table 3'!H58</f>
        <v>-267.60399999999998</v>
      </c>
      <c r="I58" s="9">
        <f>'Table 1'!I58-'Table 3'!I58</f>
        <v>-196.69700000000012</v>
      </c>
      <c r="J58" s="9">
        <f>'Table 1'!J58-'Table 3'!J58</f>
        <v>-223.79100000000005</v>
      </c>
      <c r="K58" s="9">
        <f>'Table 1'!K58-'Table 3'!K58</f>
        <v>-103.01599999999996</v>
      </c>
      <c r="L58" s="9">
        <f>'Table 1'!L58-'Table 3'!L58</f>
        <v>18.427999999999997</v>
      </c>
    </row>
    <row r="59" spans="1:12" ht="20.100000000000001" customHeight="1">
      <c r="A59" s="63"/>
      <c r="B59" s="77"/>
      <c r="C59" s="7" t="s">
        <v>50</v>
      </c>
      <c r="D59" s="453" t="s">
        <v>184</v>
      </c>
      <c r="E59" s="453"/>
      <c r="F59" s="453"/>
      <c r="G59" s="9">
        <f>'Table 1'!G59-'Table 3'!G59</f>
        <v>166.01799999999992</v>
      </c>
      <c r="H59" s="9">
        <f>'Table 1'!H59-'Table 3'!H59</f>
        <v>262.02699999999993</v>
      </c>
      <c r="I59" s="9">
        <f>'Table 1'!I59-'Table 3'!I59</f>
        <v>518.83299999999986</v>
      </c>
      <c r="J59" s="9">
        <f>'Table 1'!J59-'Table 3'!J59</f>
        <v>1132.0930000000003</v>
      </c>
      <c r="K59" s="9">
        <f>'Table 1'!K59-'Table 3'!K59</f>
        <v>2037.4949999999994</v>
      </c>
      <c r="L59" s="9">
        <f>'Table 1'!L59-'Table 3'!L59</f>
        <v>2333.4139999999998</v>
      </c>
    </row>
    <row r="60" spans="1:12" ht="20.100000000000001" customHeight="1">
      <c r="A60" s="63"/>
      <c r="B60" s="77"/>
      <c r="C60" s="7" t="s">
        <v>51</v>
      </c>
      <c r="D60" s="453" t="s">
        <v>193</v>
      </c>
      <c r="E60" s="453"/>
      <c r="F60" s="453"/>
      <c r="G60" s="9">
        <f>'Table 1'!G60-'Table 3'!G60</f>
        <v>1110.4150000000009</v>
      </c>
      <c r="H60" s="5">
        <f>'Table 1'!H60-'Table 3'!H60</f>
        <v>1333.6299999999992</v>
      </c>
      <c r="I60" s="5">
        <f>'Table 1'!I60-'Table 3'!I60</f>
        <v>-656.00300000000061</v>
      </c>
      <c r="J60" s="5">
        <f>'Table 1'!J60-'Table 3'!J60</f>
        <v>776.14499999999862</v>
      </c>
      <c r="K60" s="5">
        <f>'Table 1'!K60-'Table 3'!K60</f>
        <v>1520.9989999999998</v>
      </c>
      <c r="L60" s="5">
        <f>'Table 1'!L60-'Table 3'!L60</f>
        <v>3215.1709999999985</v>
      </c>
    </row>
    <row r="61" spans="1:12" ht="19.5" customHeight="1">
      <c r="A61" s="63"/>
      <c r="B61" s="77"/>
      <c r="C61" s="7"/>
      <c r="D61" s="457" t="s">
        <v>138</v>
      </c>
      <c r="E61" s="457"/>
      <c r="F61" s="457"/>
      <c r="G61" s="9"/>
      <c r="H61" s="9"/>
      <c r="I61" s="9"/>
      <c r="J61" s="69"/>
      <c r="K61" s="9"/>
      <c r="L61" s="9"/>
    </row>
    <row r="62" spans="1:12" s="79" customFormat="1" ht="19.5" customHeight="1">
      <c r="A62" s="63"/>
      <c r="B62" s="77">
        <v>10.3</v>
      </c>
      <c r="C62" s="456" t="s">
        <v>137</v>
      </c>
      <c r="D62" s="456"/>
      <c r="E62" s="456"/>
      <c r="F62" s="7"/>
      <c r="G62" s="9">
        <f>'Table 1'!G62-'Table 3'!G62</f>
        <v>-4578.143</v>
      </c>
      <c r="H62" s="9">
        <f>'Table 1'!H62-'Table 3'!H62</f>
        <v>-3977.2129999999979</v>
      </c>
      <c r="I62" s="9">
        <f>'Table 1'!I62-'Table 3'!I62</f>
        <v>-5014.2690000000002</v>
      </c>
      <c r="J62" s="9">
        <f>'Table 1'!J62-'Table 3'!J62</f>
        <v>-9489.6590000000015</v>
      </c>
      <c r="K62" s="9">
        <f>'Table 1'!K62-'Table 3'!K62</f>
        <v>-11228.951000000001</v>
      </c>
      <c r="L62" s="9">
        <f>'Table 1'!L62-'Table 3'!L62</f>
        <v>-7550.1100000000042</v>
      </c>
    </row>
    <row r="63" spans="1:12" s="79" customFormat="1" ht="15" customHeight="1">
      <c r="A63" s="63"/>
      <c r="B63" s="77"/>
      <c r="C63" s="52" t="s">
        <v>136</v>
      </c>
      <c r="D63" s="82"/>
      <c r="E63" s="82"/>
      <c r="F63" s="7"/>
      <c r="G63" s="9"/>
      <c r="H63" s="9"/>
      <c r="I63" s="9"/>
      <c r="J63" s="9"/>
      <c r="K63" s="9"/>
      <c r="L63" s="9"/>
    </row>
    <row r="64" spans="1:12" ht="20.100000000000001" customHeight="1">
      <c r="A64" s="63"/>
      <c r="B64" s="63"/>
      <c r="C64" s="457" t="s">
        <v>10</v>
      </c>
      <c r="D64" s="457"/>
      <c r="E64" s="457"/>
      <c r="F64" s="7"/>
      <c r="G64" s="9"/>
      <c r="H64" s="5"/>
      <c r="I64" s="5"/>
      <c r="J64" s="64"/>
      <c r="K64" s="5"/>
      <c r="L64" s="5"/>
    </row>
    <row r="65" spans="1:12" s="79" customFormat="1" ht="20.100000000000001" customHeight="1">
      <c r="A65" s="63"/>
      <c r="B65" s="63"/>
      <c r="C65" s="7" t="s">
        <v>52</v>
      </c>
      <c r="D65" s="460" t="s">
        <v>61</v>
      </c>
      <c r="E65" s="460"/>
      <c r="F65" s="7"/>
      <c r="G65" s="9">
        <f>'Table 1'!G65-'Table 3'!G65</f>
        <v>-678.25200000000041</v>
      </c>
      <c r="H65" s="9">
        <f>'Table 1'!H65-'Table 3'!H65</f>
        <v>-939.06899999999951</v>
      </c>
      <c r="I65" s="9">
        <f>'Table 1'!I65-'Table 3'!I65</f>
        <v>-2027.4499999999989</v>
      </c>
      <c r="J65" s="9">
        <f>'Table 1'!J65-'Table 3'!J65</f>
        <v>-3065.0520000000006</v>
      </c>
      <c r="K65" s="9">
        <f>'Table 1'!K65-'Table 3'!K65</f>
        <v>-3997.7920000000013</v>
      </c>
      <c r="L65" s="9">
        <f>'Table 1'!L65-'Table 3'!L65</f>
        <v>-3152.9300000000003</v>
      </c>
    </row>
    <row r="66" spans="1:12" ht="19.5" customHeight="1">
      <c r="A66" s="63"/>
      <c r="B66" s="63"/>
      <c r="C66" s="7"/>
      <c r="D66" s="457" t="s">
        <v>60</v>
      </c>
      <c r="E66" s="457"/>
      <c r="F66" s="457"/>
      <c r="G66" s="9"/>
      <c r="H66" s="9"/>
      <c r="I66" s="9"/>
      <c r="J66" s="69"/>
      <c r="K66" s="9"/>
      <c r="L66" s="9"/>
    </row>
    <row r="67" spans="1:12" ht="20.100000000000001" customHeight="1">
      <c r="A67" s="63"/>
      <c r="B67" s="63"/>
      <c r="C67" s="7" t="s">
        <v>53</v>
      </c>
      <c r="D67" s="453" t="s">
        <v>185</v>
      </c>
      <c r="E67" s="453"/>
      <c r="F67" s="453"/>
      <c r="G67" s="9">
        <f>'Table 1'!G67-'Table 3'!G67</f>
        <v>-1473.7420000000002</v>
      </c>
      <c r="H67" s="5">
        <f>'Table 1'!H67-'Table 3'!H67</f>
        <v>-1482.8890000000001</v>
      </c>
      <c r="I67" s="5">
        <f>'Table 1'!I67-'Table 3'!I67</f>
        <v>-1553.2520000000002</v>
      </c>
      <c r="J67" s="5">
        <f>'Table 1'!J67-'Table 3'!J67</f>
        <v>-2068.7749999999996</v>
      </c>
      <c r="K67" s="5">
        <f>'Table 1'!K67-'Table 3'!K67</f>
        <v>-3042.7799999999997</v>
      </c>
      <c r="L67" s="5">
        <f>'Table 1'!L67-'Table 3'!L67</f>
        <v>-1157.7340000000004</v>
      </c>
    </row>
    <row r="68" spans="1:12" s="79" customFormat="1" ht="19.5" customHeight="1">
      <c r="A68" s="63"/>
      <c r="B68" s="63"/>
      <c r="C68" s="7" t="s">
        <v>54</v>
      </c>
      <c r="D68" s="465" t="s">
        <v>194</v>
      </c>
      <c r="E68" s="466"/>
      <c r="F68" s="7"/>
      <c r="G68" s="9">
        <f>'Table 1'!G68-'Table 3'!G68</f>
        <v>-2426.1489999999994</v>
      </c>
      <c r="H68" s="9">
        <f>'Table 1'!H68-'Table 3'!H68</f>
        <v>-1555.2549999999992</v>
      </c>
      <c r="I68" s="9">
        <f>'Table 1'!I68-'Table 3'!I68</f>
        <v>-1433.567</v>
      </c>
      <c r="J68" s="9">
        <f>'Table 1'!J68-'Table 3'!J68</f>
        <v>-4355.8320000000003</v>
      </c>
      <c r="K68" s="9">
        <f>'Table 1'!K68-'Table 3'!K68</f>
        <v>-4188.3790000000017</v>
      </c>
      <c r="L68" s="9">
        <f>'Table 1'!L68-'Table 3'!L68</f>
        <v>-3239.4459999999999</v>
      </c>
    </row>
    <row r="69" spans="1:12" s="79" customFormat="1" ht="15" customHeight="1">
      <c r="A69" s="63"/>
      <c r="B69" s="63"/>
      <c r="C69" s="7"/>
      <c r="D69" s="460" t="s">
        <v>136</v>
      </c>
      <c r="E69" s="460"/>
      <c r="F69" s="7"/>
      <c r="G69" s="9"/>
      <c r="H69" s="9"/>
      <c r="I69" s="9"/>
      <c r="J69" s="69"/>
      <c r="K69" s="9"/>
      <c r="L69" s="9"/>
    </row>
    <row r="70" spans="1:12" ht="19.5" customHeight="1">
      <c r="A70" s="63"/>
      <c r="B70" s="63"/>
      <c r="C70" s="7"/>
      <c r="D70" s="457" t="s">
        <v>90</v>
      </c>
      <c r="E70" s="457"/>
      <c r="F70" s="457"/>
      <c r="G70" s="5"/>
      <c r="H70" s="5"/>
      <c r="I70" s="5"/>
      <c r="J70" s="64"/>
      <c r="K70" s="5"/>
      <c r="L70" s="5"/>
    </row>
    <row r="71" spans="1:12" ht="9" customHeight="1">
      <c r="A71" s="63"/>
      <c r="B71" s="63"/>
      <c r="C71" s="7"/>
      <c r="D71" s="66"/>
      <c r="E71" s="66"/>
      <c r="F71" s="66"/>
      <c r="G71" s="5"/>
      <c r="H71" s="5"/>
      <c r="I71" s="5"/>
      <c r="J71" s="64"/>
      <c r="K71" s="5"/>
      <c r="L71" s="5"/>
    </row>
    <row r="72" spans="1:12" s="137" customFormat="1" ht="20.100000000000001" customHeight="1">
      <c r="A72" s="11" t="s">
        <v>83</v>
      </c>
      <c r="B72" s="455" t="s">
        <v>22</v>
      </c>
      <c r="C72" s="455"/>
      <c r="D72" s="455"/>
      <c r="E72" s="455"/>
      <c r="F72" s="14"/>
      <c r="G72" s="13">
        <f>'Table 1'!G72-'Table 3'!G72</f>
        <v>-972.73300000000017</v>
      </c>
      <c r="H72" s="13">
        <f>'Table 1'!H72-'Table 3'!H72</f>
        <v>-471.2510000000002</v>
      </c>
      <c r="I72" s="13">
        <f>'Table 1'!I72-'Table 3'!I72</f>
        <v>-511.02700000000004</v>
      </c>
      <c r="J72" s="13">
        <f>'Table 1'!J72-'Table 3'!J72</f>
        <v>-410.67899999999963</v>
      </c>
      <c r="K72" s="13">
        <f>'Table 1'!K72-'Table 3'!K72</f>
        <v>-289.154</v>
      </c>
      <c r="L72" s="13">
        <f>'Table 1'!L72-'Table 3'!L72</f>
        <v>33.173999999999978</v>
      </c>
    </row>
    <row r="73" spans="1:12" s="43" customFormat="1" ht="20.100000000000001" customHeight="1">
      <c r="A73" s="63"/>
      <c r="B73" s="452" t="s">
        <v>11</v>
      </c>
      <c r="C73" s="452"/>
      <c r="D73" s="452"/>
      <c r="E73" s="452"/>
      <c r="F73" s="60"/>
      <c r="G73" s="5"/>
      <c r="H73" s="5"/>
      <c r="I73" s="5"/>
      <c r="J73" s="5"/>
      <c r="K73" s="5"/>
      <c r="L73" s="5"/>
    </row>
    <row r="74" spans="1:12" s="43" customFormat="1" ht="20.100000000000001" customHeight="1">
      <c r="A74" s="63"/>
      <c r="B74" s="77" t="s">
        <v>143</v>
      </c>
      <c r="C74" s="453" t="s">
        <v>145</v>
      </c>
      <c r="D74" s="453"/>
      <c r="E74" s="453"/>
      <c r="F74" s="60"/>
      <c r="G74" s="9">
        <f>'Table 1'!G74-'Table 3'!G74</f>
        <v>-346.26299999999998</v>
      </c>
      <c r="H74" s="9">
        <f>'Table 1'!H74-'Table 3'!H74</f>
        <v>-27.698000000000008</v>
      </c>
      <c r="I74" s="9">
        <f>'Table 1'!I74-'Table 3'!I74</f>
        <v>-33.635999999999967</v>
      </c>
      <c r="J74" s="9">
        <f>'Table 1'!J74-'Table 3'!J74</f>
        <v>67.032999999999959</v>
      </c>
      <c r="K74" s="9">
        <f>'Table 1'!K74-'Table 3'!K74</f>
        <v>260.37500000000006</v>
      </c>
      <c r="L74" s="9">
        <f>'Table 1'!L74-'Table 3'!L74</f>
        <v>207.8180000000001</v>
      </c>
    </row>
    <row r="75" spans="1:12" s="43" customFormat="1" ht="20.100000000000001" customHeight="1">
      <c r="A75" s="63"/>
      <c r="B75" s="77"/>
      <c r="C75" s="469" t="s">
        <v>146</v>
      </c>
      <c r="D75" s="469"/>
      <c r="E75" s="469"/>
      <c r="F75" s="60"/>
      <c r="G75" s="68"/>
      <c r="H75" s="9"/>
      <c r="I75" s="9"/>
      <c r="J75" s="9"/>
      <c r="K75" s="9"/>
      <c r="L75" s="9"/>
    </row>
    <row r="76" spans="1:12" s="43" customFormat="1" ht="20.100000000000001" customHeight="1">
      <c r="A76" s="63"/>
      <c r="B76" s="78" t="s">
        <v>144</v>
      </c>
      <c r="C76" s="453" t="s">
        <v>148</v>
      </c>
      <c r="D76" s="453"/>
      <c r="E76" s="453"/>
      <c r="F76" s="7"/>
      <c r="G76" s="9">
        <f>'Table 1'!G76-'Table 3'!G76</f>
        <v>-626.47</v>
      </c>
      <c r="H76" s="9">
        <f>'Table 1'!H76-'Table 3'!H76</f>
        <v>-443.55300000000034</v>
      </c>
      <c r="I76" s="9">
        <f>'Table 1'!I76-'Table 3'!I76</f>
        <v>-477.39100000000008</v>
      </c>
      <c r="J76" s="9">
        <f>'Table 1'!J76-'Table 3'!J76</f>
        <v>-477.71199999999999</v>
      </c>
      <c r="K76" s="9">
        <f>'Table 1'!K76-'Table 3'!K76</f>
        <v>-549.529</v>
      </c>
      <c r="L76" s="9">
        <f>'Table 1'!L76-'Table 3'!L76</f>
        <v>-174.64400000000023</v>
      </c>
    </row>
    <row r="77" spans="1:12" s="43" customFormat="1" ht="20.100000000000001" customHeight="1">
      <c r="A77" s="63"/>
      <c r="B77" s="78"/>
      <c r="C77" s="453" t="s">
        <v>149</v>
      </c>
      <c r="D77" s="453"/>
      <c r="E77" s="453"/>
      <c r="F77" s="7"/>
      <c r="G77" s="9"/>
      <c r="H77" s="9"/>
      <c r="I77" s="9"/>
      <c r="J77" s="69"/>
      <c r="K77" s="9"/>
      <c r="L77" s="9"/>
    </row>
    <row r="78" spans="1:12" s="43" customFormat="1" ht="19.5" customHeight="1">
      <c r="A78" s="63"/>
      <c r="B78" s="78"/>
      <c r="C78" s="469" t="s">
        <v>147</v>
      </c>
      <c r="D78" s="469"/>
      <c r="E78" s="469"/>
      <c r="F78" s="7"/>
      <c r="G78" s="9"/>
      <c r="H78" s="9"/>
      <c r="I78" s="9"/>
      <c r="J78" s="69"/>
      <c r="K78" s="9"/>
      <c r="L78" s="9"/>
    </row>
    <row r="79" spans="1:12" s="43" customFormat="1" ht="9" customHeight="1">
      <c r="A79" s="63"/>
      <c r="B79" s="76"/>
      <c r="C79" s="83"/>
      <c r="D79" s="83"/>
      <c r="E79" s="83"/>
      <c r="F79" s="60"/>
      <c r="G79" s="5"/>
      <c r="H79" s="5"/>
      <c r="I79" s="5"/>
      <c r="J79" s="64"/>
      <c r="K79" s="5"/>
      <c r="L79" s="5"/>
    </row>
    <row r="80" spans="1:12" s="79" customFormat="1" ht="20.100000000000001" customHeight="1">
      <c r="A80" s="11" t="s">
        <v>84</v>
      </c>
      <c r="B80" s="451" t="s">
        <v>23</v>
      </c>
      <c r="C80" s="451"/>
      <c r="D80" s="451"/>
      <c r="E80" s="451"/>
      <c r="F80" s="16"/>
      <c r="G80" s="13">
        <f>'Table 1'!G80-'Table 3'!G80</f>
        <v>-711.44100000000003</v>
      </c>
      <c r="H80" s="13">
        <f>'Table 1'!H80-'Table 3'!H80</f>
        <v>-614.10299999999984</v>
      </c>
      <c r="I80" s="13">
        <f>'Table 1'!I80-'Table 3'!I80</f>
        <v>-904.005</v>
      </c>
      <c r="J80" s="13">
        <f>'Table 1'!J80-'Table 3'!J80</f>
        <v>-675.12699999999995</v>
      </c>
      <c r="K80" s="13">
        <f>'Table 1'!K80-'Table 3'!K80</f>
        <v>-735.54700000000003</v>
      </c>
      <c r="L80" s="13">
        <f>'Table 1'!L80-'Table 3'!L80</f>
        <v>-644.10900000000004</v>
      </c>
    </row>
    <row r="81" spans="1:12" ht="19.5" customHeight="1">
      <c r="A81" s="63"/>
      <c r="B81" s="452" t="s">
        <v>12</v>
      </c>
      <c r="C81" s="452"/>
      <c r="D81" s="452"/>
      <c r="E81" s="452"/>
      <c r="F81" s="7"/>
      <c r="G81" s="108"/>
      <c r="H81" s="108"/>
      <c r="I81" s="108"/>
      <c r="J81" s="108"/>
      <c r="K81" s="131"/>
      <c r="L81" s="132"/>
    </row>
    <row r="82" spans="1:12" ht="16.5" customHeight="1">
      <c r="A82" s="63"/>
      <c r="B82" s="76"/>
      <c r="C82" s="7"/>
      <c r="D82" s="7"/>
      <c r="E82" s="7"/>
      <c r="F82" s="7"/>
      <c r="G82" s="110"/>
      <c r="H82" s="110"/>
      <c r="I82" s="110"/>
      <c r="J82" s="110"/>
      <c r="K82" s="131"/>
      <c r="L82" s="133"/>
    </row>
    <row r="83" spans="1:12" ht="16.5" customHeight="1">
      <c r="A83" s="111"/>
      <c r="B83" s="112"/>
      <c r="C83" s="113"/>
      <c r="D83" s="113"/>
      <c r="E83" s="113"/>
      <c r="F83" s="113"/>
      <c r="G83" s="85"/>
      <c r="H83" s="85"/>
      <c r="I83" s="85"/>
      <c r="J83" s="85"/>
      <c r="K83" s="134"/>
      <c r="L83" s="134"/>
    </row>
    <row r="84" spans="1:12" ht="16.5" customHeight="1">
      <c r="A84" s="135"/>
      <c r="B84" s="127"/>
      <c r="C84" s="63"/>
      <c r="D84" s="7"/>
      <c r="E84" s="7"/>
      <c r="F84" s="7"/>
      <c r="G84" s="9"/>
      <c r="H84" s="9"/>
      <c r="I84" s="9"/>
      <c r="J84" s="9"/>
      <c r="K84" s="9"/>
      <c r="L84" s="9"/>
    </row>
    <row r="85" spans="1:12" ht="16.5" customHeight="1">
      <c r="A85" s="462"/>
      <c r="B85" s="462"/>
      <c r="C85" s="462"/>
      <c r="D85" s="462"/>
      <c r="E85" s="462"/>
      <c r="F85" s="462"/>
      <c r="G85" s="462"/>
      <c r="H85" s="462"/>
      <c r="I85" s="462"/>
      <c r="J85" s="462"/>
      <c r="K85" s="462"/>
      <c r="L85" s="87"/>
    </row>
  </sheetData>
  <mergeCells count="65">
    <mergeCell ref="D65:E65"/>
    <mergeCell ref="C62:E62"/>
    <mergeCell ref="C64:E64"/>
    <mergeCell ref="D66:F66"/>
    <mergeCell ref="C45:E45"/>
    <mergeCell ref="B47:E47"/>
    <mergeCell ref="B48:E48"/>
    <mergeCell ref="C56:E56"/>
    <mergeCell ref="C57:E57"/>
    <mergeCell ref="C49:E49"/>
    <mergeCell ref="C50:E50"/>
    <mergeCell ref="C51:E51"/>
    <mergeCell ref="C55:E55"/>
    <mergeCell ref="C54:E54"/>
    <mergeCell ref="D58:F58"/>
    <mergeCell ref="D59:F59"/>
    <mergeCell ref="B41:E41"/>
    <mergeCell ref="B42:E42"/>
    <mergeCell ref="A7:E7"/>
    <mergeCell ref="C43:E43"/>
    <mergeCell ref="C44:E44"/>
    <mergeCell ref="B34:E34"/>
    <mergeCell ref="B36:E36"/>
    <mergeCell ref="B37:E37"/>
    <mergeCell ref="B39:E39"/>
    <mergeCell ref="D32:F32"/>
    <mergeCell ref="B27:E27"/>
    <mergeCell ref="C28:E28"/>
    <mergeCell ref="C29:E29"/>
    <mergeCell ref="D30:F30"/>
    <mergeCell ref="D31:F31"/>
    <mergeCell ref="D25:F25"/>
    <mergeCell ref="J3:K4"/>
    <mergeCell ref="A2:C3"/>
    <mergeCell ref="A5:F5"/>
    <mergeCell ref="B9:E9"/>
    <mergeCell ref="B15:E15"/>
    <mergeCell ref="B10:E10"/>
    <mergeCell ref="B12:E12"/>
    <mergeCell ref="B13:E13"/>
    <mergeCell ref="C16:E16"/>
    <mergeCell ref="D24:E24"/>
    <mergeCell ref="C22:E22"/>
    <mergeCell ref="D17:E17"/>
    <mergeCell ref="D18:E18"/>
    <mergeCell ref="C19:E19"/>
    <mergeCell ref="D20:F20"/>
    <mergeCell ref="D21:F21"/>
    <mergeCell ref="D23:F23"/>
    <mergeCell ref="D60:F60"/>
    <mergeCell ref="D61:F61"/>
    <mergeCell ref="A85:K85"/>
    <mergeCell ref="D68:E68"/>
    <mergeCell ref="D69:E69"/>
    <mergeCell ref="B73:E73"/>
    <mergeCell ref="C78:E78"/>
    <mergeCell ref="B81:E81"/>
    <mergeCell ref="B72:E72"/>
    <mergeCell ref="B80:E80"/>
    <mergeCell ref="C74:E74"/>
    <mergeCell ref="C75:E75"/>
    <mergeCell ref="C76:E76"/>
    <mergeCell ref="D67:F67"/>
    <mergeCell ref="D70:F70"/>
    <mergeCell ref="C77:E77"/>
  </mergeCells>
  <conditionalFormatting sqref="A34:A35">
    <cfRule type="duplicateValues" dxfId="66" priority="2"/>
  </conditionalFormatting>
  <conditionalFormatting sqref="B35">
    <cfRule type="duplicateValues" dxfId="65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1" fitToHeight="0" orientation="portrait" r:id="rId1"/>
  <ignoredErrors>
    <ignoredError sqref="A9:F8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2"/>
  <sheetViews>
    <sheetView showGridLines="0" view="pageBreakPreview" zoomScale="70" zoomScaleNormal="85" zoomScaleSheetLayoutView="70" workbookViewId="0">
      <pane xSplit="5" ySplit="9" topLeftCell="F10" activePane="bottomRight" state="frozen"/>
      <selection pane="topRight" activeCell="F1" sqref="F1"/>
      <selection pane="bottomLeft" activeCell="A8" sqref="A8"/>
      <selection pane="bottomRight" activeCell="A2" sqref="A2:C3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9" width="15.6640625" style="136" customWidth="1"/>
    <col min="10" max="10" width="16.88671875" style="136" bestFit="1" customWidth="1"/>
    <col min="11" max="11" width="18.6640625" style="136" bestFit="1" customWidth="1"/>
    <col min="12" max="12" width="18.6640625" style="136" customWidth="1"/>
    <col min="13" max="16384" width="9.109375" style="7"/>
  </cols>
  <sheetData>
    <row r="1" spans="1:12" ht="12.75" customHeight="1"/>
    <row r="2" spans="1:12" ht="15" customHeight="1">
      <c r="A2" s="460" t="s">
        <v>247</v>
      </c>
      <c r="B2" s="460"/>
      <c r="C2" s="460"/>
      <c r="D2" s="41" t="s">
        <v>110</v>
      </c>
      <c r="G2" s="137"/>
      <c r="H2" s="137"/>
      <c r="I2" s="137"/>
      <c r="J2" s="137"/>
      <c r="K2" s="137"/>
      <c r="L2" s="137"/>
    </row>
    <row r="3" spans="1:12" ht="15" customHeight="1">
      <c r="A3" s="460"/>
      <c r="B3" s="460"/>
      <c r="C3" s="460"/>
      <c r="D3" s="48" t="s">
        <v>201</v>
      </c>
      <c r="G3" s="54"/>
      <c r="H3" s="54"/>
      <c r="J3" s="461"/>
      <c r="K3" s="461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461"/>
      <c r="K4" s="461"/>
      <c r="L4" s="54"/>
    </row>
    <row r="5" spans="1:12" s="284" customFormat="1" ht="24.75" customHeight="1">
      <c r="A5" s="464"/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3.5" customHeight="1">
      <c r="A6" s="138"/>
      <c r="B6" s="139"/>
      <c r="C6" s="89"/>
      <c r="D6" s="89"/>
      <c r="E6" s="89"/>
      <c r="F6" s="90"/>
      <c r="G6" s="91"/>
      <c r="H6" s="91"/>
      <c r="I6" s="91"/>
      <c r="J6" s="91"/>
      <c r="K6" s="91"/>
      <c r="L6" s="91"/>
    </row>
    <row r="7" spans="1:12" s="60" customFormat="1" ht="24.75" customHeight="1" thickBot="1">
      <c r="A7" s="468" t="s">
        <v>191</v>
      </c>
      <c r="B7" s="468" t="s">
        <v>159</v>
      </c>
      <c r="C7" s="468"/>
      <c r="D7" s="468"/>
      <c r="E7" s="468"/>
      <c r="F7" s="236"/>
      <c r="G7" s="236">
        <f t="shared" ref="G7:L7" si="0">G9+G41+G46+G64+G69+G75</f>
        <v>170221.177</v>
      </c>
      <c r="H7" s="236">
        <f t="shared" si="0"/>
        <v>92966.614000000001</v>
      </c>
      <c r="I7" s="236">
        <f t="shared" si="0"/>
        <v>88054.165000000008</v>
      </c>
      <c r="J7" s="236">
        <f t="shared" si="0"/>
        <v>141391.652</v>
      </c>
      <c r="K7" s="236">
        <f t="shared" si="0"/>
        <v>194980.39800000002</v>
      </c>
      <c r="L7" s="236">
        <f t="shared" si="0"/>
        <v>242862.50900000002</v>
      </c>
    </row>
    <row r="8" spans="1:12" s="60" customFormat="1" ht="12.75" customHeight="1">
      <c r="A8" s="43"/>
      <c r="B8" s="43"/>
      <c r="C8" s="43"/>
      <c r="D8" s="43"/>
      <c r="E8" s="43"/>
      <c r="F8" s="43"/>
      <c r="G8" s="140"/>
      <c r="H8" s="141"/>
      <c r="I8" s="141"/>
      <c r="J8" s="142"/>
      <c r="K8" s="140"/>
      <c r="L8" s="140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0">
        <f t="shared" ref="G9:L9" si="1">SUM(G10:G37)</f>
        <v>119025.26100000001</v>
      </c>
      <c r="H9" s="20">
        <f t="shared" si="1"/>
        <v>47784.219000000005</v>
      </c>
      <c r="I9" s="20">
        <f t="shared" si="1"/>
        <v>42351.933999999994</v>
      </c>
      <c r="J9" s="20">
        <f t="shared" si="1"/>
        <v>78806.425000000017</v>
      </c>
      <c r="K9" s="20">
        <f t="shared" si="1"/>
        <v>121359.72199999999</v>
      </c>
      <c r="L9" s="20">
        <f t="shared" si="1"/>
        <v>163985.42600000001</v>
      </c>
    </row>
    <row r="10" spans="1:12" ht="15" customHeight="1">
      <c r="A10" s="143"/>
      <c r="B10" s="144"/>
      <c r="C10" s="2" t="s">
        <v>28</v>
      </c>
      <c r="D10" s="2"/>
      <c r="E10" s="2"/>
      <c r="G10" s="141">
        <v>40968.557999999997</v>
      </c>
      <c r="H10" s="141">
        <v>19085.181</v>
      </c>
      <c r="I10" s="141">
        <v>19119.924999999999</v>
      </c>
      <c r="J10" s="141">
        <v>37510.336000000003</v>
      </c>
      <c r="K10" s="141">
        <v>45831.457000000002</v>
      </c>
      <c r="L10" s="141">
        <v>58504.930999999997</v>
      </c>
    </row>
    <row r="11" spans="1:12" ht="15" customHeight="1">
      <c r="B11" s="144"/>
      <c r="C11" s="2" t="s">
        <v>30</v>
      </c>
      <c r="D11" s="2"/>
      <c r="E11" s="2"/>
      <c r="G11" s="141">
        <v>17756.797999999999</v>
      </c>
      <c r="H11" s="141">
        <v>4406.1000000000004</v>
      </c>
      <c r="I11" s="141">
        <v>3054.0790000000002</v>
      </c>
      <c r="J11" s="141">
        <v>4967.5370000000003</v>
      </c>
      <c r="K11" s="141">
        <v>16607.045999999998</v>
      </c>
      <c r="L11" s="141">
        <v>28989.375</v>
      </c>
    </row>
    <row r="12" spans="1:12" ht="15" customHeight="1">
      <c r="A12" s="143"/>
      <c r="B12" s="144"/>
      <c r="C12" s="2" t="s">
        <v>26</v>
      </c>
      <c r="D12" s="2"/>
      <c r="E12" s="2"/>
      <c r="G12" s="141">
        <v>14804.8</v>
      </c>
      <c r="H12" s="141">
        <v>3644.0509999999999</v>
      </c>
      <c r="I12" s="141">
        <v>1816.03</v>
      </c>
      <c r="J12" s="141">
        <v>6269.598</v>
      </c>
      <c r="K12" s="141">
        <v>13728.39</v>
      </c>
      <c r="L12" s="141">
        <v>16637.059000000001</v>
      </c>
    </row>
    <row r="13" spans="1:12" ht="15.75" customHeight="1">
      <c r="B13" s="144"/>
      <c r="C13" s="2" t="s">
        <v>89</v>
      </c>
      <c r="D13" s="2"/>
      <c r="E13" s="2"/>
      <c r="G13" s="141">
        <v>3817.4070000000002</v>
      </c>
      <c r="H13" s="141">
        <v>5144.7889999999998</v>
      </c>
      <c r="I13" s="141">
        <v>5797.8490000000002</v>
      </c>
      <c r="J13" s="141">
        <v>8980.402</v>
      </c>
      <c r="K13" s="141">
        <v>8674.8529999999992</v>
      </c>
      <c r="L13" s="141">
        <v>11776.673000000001</v>
      </c>
    </row>
    <row r="14" spans="1:12" ht="15" customHeight="1">
      <c r="B14" s="144"/>
      <c r="C14" s="2" t="s">
        <v>34</v>
      </c>
      <c r="D14" s="2"/>
      <c r="E14" s="2"/>
      <c r="G14" s="141">
        <v>7776.7479999999996</v>
      </c>
      <c r="H14" s="141">
        <v>2028.9369999999999</v>
      </c>
      <c r="I14" s="141">
        <v>1275.5920000000001</v>
      </c>
      <c r="J14" s="141">
        <v>2996.9679999999998</v>
      </c>
      <c r="K14" s="141">
        <v>6126.1760000000004</v>
      </c>
      <c r="L14" s="141">
        <v>10323.280000000001</v>
      </c>
    </row>
    <row r="15" spans="1:12" ht="15" customHeight="1">
      <c r="B15" s="144"/>
      <c r="C15" s="2" t="s">
        <v>31</v>
      </c>
      <c r="D15" s="2"/>
      <c r="E15" s="2"/>
      <c r="G15" s="141">
        <v>5238.2370000000001</v>
      </c>
      <c r="H15" s="141">
        <v>3073.2080000000001</v>
      </c>
      <c r="I15" s="141">
        <v>2685.3159999999998</v>
      </c>
      <c r="J15" s="141">
        <v>3725.5520000000001</v>
      </c>
      <c r="K15" s="141">
        <v>5125.2070000000003</v>
      </c>
      <c r="L15" s="141">
        <v>6385.4970000000003</v>
      </c>
    </row>
    <row r="16" spans="1:12" ht="15" customHeight="1">
      <c r="B16" s="144"/>
      <c r="C16" s="145" t="s">
        <v>29</v>
      </c>
      <c r="D16" s="145"/>
      <c r="E16" s="145"/>
      <c r="F16" s="143"/>
      <c r="G16" s="146">
        <v>5322.7860000000001</v>
      </c>
      <c r="H16" s="141">
        <v>2309.502</v>
      </c>
      <c r="I16" s="141">
        <v>2281.0129999999999</v>
      </c>
      <c r="J16" s="141">
        <v>3666.721</v>
      </c>
      <c r="K16" s="141">
        <v>4860.0060000000003</v>
      </c>
      <c r="L16" s="141">
        <v>6160.3580000000002</v>
      </c>
    </row>
    <row r="17" spans="1:12" ht="15" customHeight="1">
      <c r="B17" s="144"/>
      <c r="C17" s="2" t="s">
        <v>32</v>
      </c>
      <c r="D17" s="2"/>
      <c r="E17" s="2"/>
      <c r="G17" s="141">
        <v>4366.3230000000003</v>
      </c>
      <c r="H17" s="141">
        <v>1653.91</v>
      </c>
      <c r="I17" s="141">
        <v>1114.671</v>
      </c>
      <c r="J17" s="141">
        <v>1983.6780000000001</v>
      </c>
      <c r="K17" s="141">
        <v>4671.7870000000003</v>
      </c>
      <c r="L17" s="141">
        <v>6083.7569999999996</v>
      </c>
    </row>
    <row r="18" spans="1:12" ht="15" customHeight="1">
      <c r="B18" s="144"/>
      <c r="C18" s="145" t="s">
        <v>25</v>
      </c>
      <c r="D18" s="145"/>
      <c r="E18" s="145"/>
      <c r="F18" s="143"/>
      <c r="G18" s="146">
        <v>3982.53</v>
      </c>
      <c r="H18" s="141">
        <v>895.42399999999998</v>
      </c>
      <c r="I18" s="141">
        <v>640.83699999999999</v>
      </c>
      <c r="J18" s="141">
        <v>1452.6420000000001</v>
      </c>
      <c r="K18" s="141">
        <v>2785.3809999999999</v>
      </c>
      <c r="L18" s="141">
        <v>4001.0520000000001</v>
      </c>
    </row>
    <row r="19" spans="1:12" ht="15" customHeight="1">
      <c r="B19" s="144"/>
      <c r="C19" s="2" t="s">
        <v>64</v>
      </c>
      <c r="D19" s="2"/>
      <c r="E19" s="2"/>
      <c r="G19" s="141">
        <v>3232.4279999999999</v>
      </c>
      <c r="H19" s="141">
        <v>847.43399999999997</v>
      </c>
      <c r="I19" s="141">
        <v>1051.347</v>
      </c>
      <c r="J19" s="141">
        <v>1059.0909999999999</v>
      </c>
      <c r="K19" s="141">
        <v>2812.5230000000001</v>
      </c>
      <c r="L19" s="141">
        <v>3294.4540000000002</v>
      </c>
    </row>
    <row r="20" spans="1:12" ht="15" customHeight="1">
      <c r="B20" s="144"/>
      <c r="C20" s="2" t="s">
        <v>27</v>
      </c>
      <c r="D20" s="2"/>
      <c r="E20" s="2"/>
      <c r="G20" s="141">
        <v>1916.694</v>
      </c>
      <c r="H20" s="141">
        <v>716.16499999999996</v>
      </c>
      <c r="I20" s="141">
        <v>545.49099999999999</v>
      </c>
      <c r="J20" s="141">
        <v>1079.415</v>
      </c>
      <c r="K20" s="141">
        <v>1988.7539999999999</v>
      </c>
      <c r="L20" s="141">
        <v>2329.5259999999998</v>
      </c>
    </row>
    <row r="21" spans="1:12" ht="15" customHeight="1">
      <c r="B21" s="144"/>
      <c r="C21" s="145" t="s">
        <v>234</v>
      </c>
      <c r="D21" s="145"/>
      <c r="E21" s="145"/>
      <c r="F21" s="143"/>
      <c r="G21" s="146">
        <v>1956.914</v>
      </c>
      <c r="H21" s="141">
        <v>996.93</v>
      </c>
      <c r="I21" s="141">
        <v>758.15099999999995</v>
      </c>
      <c r="J21" s="141">
        <v>1224.962</v>
      </c>
      <c r="K21" s="141">
        <v>1975.085</v>
      </c>
      <c r="L21" s="141">
        <v>2023.0630000000001</v>
      </c>
    </row>
    <row r="22" spans="1:12" ht="15" customHeight="1">
      <c r="B22" s="144"/>
      <c r="C22" s="2" t="s">
        <v>116</v>
      </c>
      <c r="D22" s="2"/>
      <c r="E22" s="2"/>
      <c r="G22" s="141">
        <v>573</v>
      </c>
      <c r="H22" s="141">
        <v>659.84799999999996</v>
      </c>
      <c r="I22" s="141">
        <v>651.96199999999999</v>
      </c>
      <c r="J22" s="141">
        <v>981.68899999999996</v>
      </c>
      <c r="K22" s="141">
        <v>1080.875</v>
      </c>
      <c r="L22" s="141">
        <v>1437.8720000000001</v>
      </c>
    </row>
    <row r="23" spans="1:12" ht="15" customHeight="1">
      <c r="B23" s="144"/>
      <c r="C23" s="2" t="s">
        <v>115</v>
      </c>
      <c r="D23" s="2"/>
      <c r="E23" s="2"/>
      <c r="G23" s="141">
        <v>1516.269</v>
      </c>
      <c r="H23" s="141">
        <v>645.54700000000003</v>
      </c>
      <c r="I23" s="141">
        <v>263.55799999999999</v>
      </c>
      <c r="J23" s="141">
        <v>399.512</v>
      </c>
      <c r="K23" s="141">
        <v>816.94200000000001</v>
      </c>
      <c r="L23" s="141">
        <v>1133.7360000000001</v>
      </c>
    </row>
    <row r="24" spans="1:12" ht="15" customHeight="1">
      <c r="B24" s="144"/>
      <c r="C24" s="145" t="s">
        <v>33</v>
      </c>
      <c r="D24" s="145"/>
      <c r="E24" s="145"/>
      <c r="F24" s="143"/>
      <c r="G24" s="146">
        <v>1566.298</v>
      </c>
      <c r="H24" s="141">
        <v>64.167000000000002</v>
      </c>
      <c r="I24" s="141">
        <v>104.027</v>
      </c>
      <c r="J24" s="141">
        <v>358.59500000000003</v>
      </c>
      <c r="K24" s="141">
        <v>1065.2249999999999</v>
      </c>
      <c r="L24" s="141">
        <v>1105.7539999999999</v>
      </c>
    </row>
    <row r="25" spans="1:12" ht="15" customHeight="1">
      <c r="B25" s="144"/>
      <c r="C25" s="145" t="s">
        <v>36</v>
      </c>
      <c r="D25" s="145"/>
      <c r="E25" s="145"/>
      <c r="F25" s="143"/>
      <c r="G25" s="146">
        <v>490.64800000000002</v>
      </c>
      <c r="H25" s="141">
        <v>115.15300000000001</v>
      </c>
      <c r="I25" s="141">
        <v>78.680999999999997</v>
      </c>
      <c r="J25" s="141">
        <v>252.36</v>
      </c>
      <c r="K25" s="141">
        <v>607.29300000000001</v>
      </c>
      <c r="L25" s="141">
        <v>596.68799999999999</v>
      </c>
    </row>
    <row r="26" spans="1:12" ht="15" customHeight="1">
      <c r="B26" s="144"/>
      <c r="C26" s="2" t="s">
        <v>103</v>
      </c>
      <c r="D26" s="2"/>
      <c r="E26" s="2"/>
      <c r="G26" s="141">
        <v>453.774</v>
      </c>
      <c r="H26" s="141">
        <v>194.309</v>
      </c>
      <c r="I26" s="141">
        <v>210.66800000000001</v>
      </c>
      <c r="J26" s="141">
        <v>283.53199999999998</v>
      </c>
      <c r="K26" s="141">
        <v>401.13400000000001</v>
      </c>
      <c r="L26" s="141">
        <v>447.65199999999999</v>
      </c>
    </row>
    <row r="27" spans="1:12" ht="15" customHeight="1">
      <c r="B27" s="144"/>
      <c r="C27" s="2" t="s">
        <v>235</v>
      </c>
      <c r="D27" s="2"/>
      <c r="E27" s="2"/>
      <c r="G27" s="141">
        <v>524.90200000000004</v>
      </c>
      <c r="H27" s="141">
        <v>90.885999999999996</v>
      </c>
      <c r="I27" s="141">
        <v>67.468999999999994</v>
      </c>
      <c r="J27" s="141">
        <v>153.30199999999999</v>
      </c>
      <c r="K27" s="141">
        <v>220.68199999999999</v>
      </c>
      <c r="L27" s="141">
        <v>304.44499999999999</v>
      </c>
    </row>
    <row r="28" spans="1:12" ht="15" customHeight="1">
      <c r="B28" s="144"/>
      <c r="C28" s="2" t="s">
        <v>35</v>
      </c>
      <c r="D28" s="2"/>
      <c r="E28" s="2"/>
      <c r="G28" s="141">
        <v>158.94900000000001</v>
      </c>
      <c r="H28" s="141">
        <v>52.265999999999998</v>
      </c>
      <c r="I28" s="141">
        <v>16.149999999999999</v>
      </c>
      <c r="J28" s="141">
        <v>201.303</v>
      </c>
      <c r="K28" s="141">
        <v>240.083</v>
      </c>
      <c r="L28" s="141">
        <v>291.11599999999999</v>
      </c>
    </row>
    <row r="29" spans="1:12" ht="15" customHeight="1">
      <c r="B29" s="144"/>
      <c r="C29" s="2" t="s">
        <v>70</v>
      </c>
      <c r="D29" s="2"/>
      <c r="E29" s="2"/>
      <c r="G29" s="141">
        <v>247.011</v>
      </c>
      <c r="H29" s="141">
        <v>42.305999999999997</v>
      </c>
      <c r="I29" s="141">
        <v>37.484999999999999</v>
      </c>
      <c r="J29" s="141">
        <v>56.826000000000001</v>
      </c>
      <c r="K29" s="141">
        <v>217.733</v>
      </c>
      <c r="L29" s="141">
        <v>271.56700000000001</v>
      </c>
    </row>
    <row r="30" spans="1:12" ht="15" customHeight="1">
      <c r="A30" s="143"/>
      <c r="B30" s="144"/>
      <c r="C30" s="2" t="s">
        <v>104</v>
      </c>
      <c r="D30" s="2"/>
      <c r="E30" s="2"/>
      <c r="G30" s="141">
        <v>126.393</v>
      </c>
      <c r="H30" s="141">
        <v>29.911000000000001</v>
      </c>
      <c r="I30" s="141">
        <v>27.198</v>
      </c>
      <c r="J30" s="141">
        <v>59.37</v>
      </c>
      <c r="K30" s="141">
        <v>200.85900000000001</v>
      </c>
      <c r="L30" s="141">
        <v>222.476</v>
      </c>
    </row>
    <row r="31" spans="1:12" ht="15" customHeight="1">
      <c r="B31" s="144"/>
      <c r="C31" s="2" t="s">
        <v>69</v>
      </c>
      <c r="D31" s="2"/>
      <c r="E31" s="2"/>
      <c r="G31" s="141">
        <v>259.42200000000003</v>
      </c>
      <c r="H31" s="141">
        <v>102.059</v>
      </c>
      <c r="I31" s="141">
        <v>94.838999999999999</v>
      </c>
      <c r="J31" s="141">
        <v>201.27099999999999</v>
      </c>
      <c r="K31" s="141">
        <v>249.15199999999999</v>
      </c>
      <c r="L31" s="141">
        <v>220.941</v>
      </c>
    </row>
    <row r="32" spans="1:12" ht="15" customHeight="1">
      <c r="A32" s="143"/>
      <c r="B32" s="144"/>
      <c r="C32" s="2" t="s">
        <v>102</v>
      </c>
      <c r="D32" s="2"/>
      <c r="E32" s="2"/>
      <c r="G32" s="141">
        <v>179.82400000000001</v>
      </c>
      <c r="H32" s="141">
        <v>160.87700000000001</v>
      </c>
      <c r="I32" s="141">
        <v>48.109000000000002</v>
      </c>
      <c r="J32" s="141">
        <v>213.45099999999999</v>
      </c>
      <c r="K32" s="141">
        <v>149.88999999999999</v>
      </c>
      <c r="L32" s="141">
        <v>198.197</v>
      </c>
    </row>
    <row r="33" spans="1:12" ht="15" customHeight="1">
      <c r="B33" s="144"/>
      <c r="C33" s="2" t="s">
        <v>67</v>
      </c>
      <c r="D33" s="2"/>
      <c r="E33" s="2"/>
      <c r="G33" s="141">
        <v>361.41500000000002</v>
      </c>
      <c r="H33" s="141">
        <v>54.456000000000003</v>
      </c>
      <c r="I33" s="141">
        <v>4.2930000000000001</v>
      </c>
      <c r="J33" s="141">
        <v>19.698</v>
      </c>
      <c r="K33" s="141">
        <v>163.18600000000001</v>
      </c>
      <c r="L33" s="141">
        <v>194.93100000000001</v>
      </c>
    </row>
    <row r="34" spans="1:12" ht="15" customHeight="1">
      <c r="A34" s="143"/>
      <c r="B34" s="144"/>
      <c r="C34" s="145" t="s">
        <v>105</v>
      </c>
      <c r="D34" s="145"/>
      <c r="E34" s="145"/>
      <c r="F34" s="143"/>
      <c r="G34" s="146">
        <v>249.45599999999999</v>
      </c>
      <c r="H34" s="141">
        <v>191.28100000000001</v>
      </c>
      <c r="I34" s="141">
        <v>287.68400000000003</v>
      </c>
      <c r="J34" s="141">
        <v>168.26300000000001</v>
      </c>
      <c r="K34" s="141">
        <v>121.20099999999999</v>
      </c>
      <c r="L34" s="141">
        <v>164.06399999999999</v>
      </c>
    </row>
    <row r="35" spans="1:12" ht="15" customHeight="1">
      <c r="B35" s="144"/>
      <c r="C35" s="2" t="s">
        <v>106</v>
      </c>
      <c r="D35" s="2"/>
      <c r="E35" s="2"/>
      <c r="G35" s="141">
        <v>231.297</v>
      </c>
      <c r="H35" s="141">
        <v>101.422</v>
      </c>
      <c r="I35" s="141">
        <v>35.652000000000001</v>
      </c>
      <c r="J35" s="141">
        <v>39.47</v>
      </c>
      <c r="K35" s="141">
        <v>118.976</v>
      </c>
      <c r="L35" s="141">
        <v>107.19499999999999</v>
      </c>
    </row>
    <row r="36" spans="1:12" ht="15" customHeight="1">
      <c r="B36" s="144"/>
      <c r="C36" s="2" t="s">
        <v>68</v>
      </c>
      <c r="D36" s="2"/>
      <c r="E36" s="2"/>
      <c r="G36" s="141">
        <v>197.44300000000001</v>
      </c>
      <c r="H36" s="141">
        <v>30.553000000000001</v>
      </c>
      <c r="I36" s="141">
        <v>5.3810000000000002</v>
      </c>
      <c r="J36" s="141">
        <v>22.201000000000001</v>
      </c>
      <c r="K36" s="141">
        <v>21.363</v>
      </c>
      <c r="L36" s="141">
        <v>55.119</v>
      </c>
    </row>
    <row r="37" spans="1:12" ht="15" customHeight="1">
      <c r="A37" s="143"/>
      <c r="B37" s="144"/>
      <c r="C37" s="2" t="s">
        <v>117</v>
      </c>
      <c r="D37" s="2"/>
      <c r="E37" s="2"/>
      <c r="G37" s="141">
        <v>748.93700000000001</v>
      </c>
      <c r="H37" s="141">
        <v>447.54700000000003</v>
      </c>
      <c r="I37" s="141">
        <v>278.47699999999998</v>
      </c>
      <c r="J37" s="141">
        <v>478.68</v>
      </c>
      <c r="K37" s="141">
        <v>498.46300000000002</v>
      </c>
      <c r="L37" s="141">
        <v>724.64800000000002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1"/>
      <c r="J38" s="150"/>
      <c r="K38" s="150"/>
      <c r="L38" s="150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4">
        <v>69817.176999999996</v>
      </c>
      <c r="H39" s="4">
        <v>28103.86</v>
      </c>
      <c r="I39" s="4">
        <v>25455.877</v>
      </c>
      <c r="J39" s="4">
        <v>51740.125999999997</v>
      </c>
      <c r="K39" s="4">
        <v>71839.074999999997</v>
      </c>
      <c r="L39" s="4">
        <v>90409.032000000007</v>
      </c>
    </row>
    <row r="40" spans="1:12" ht="14.1" customHeight="1">
      <c r="A40" s="143"/>
      <c r="B40" s="155"/>
      <c r="C40" s="145"/>
      <c r="D40" s="145"/>
      <c r="E40" s="145"/>
      <c r="F40" s="143"/>
      <c r="G40" s="156"/>
      <c r="H40" s="156"/>
      <c r="I40" s="156"/>
      <c r="J40" s="157"/>
      <c r="K40" s="158"/>
      <c r="L40" s="158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20"/>
      <c r="G41" s="20">
        <f t="shared" ref="G41:K41" si="2">SUM(G42:G44)</f>
        <v>24552.276999999998</v>
      </c>
      <c r="H41" s="20">
        <f t="shared" si="2"/>
        <v>25893.846000000001</v>
      </c>
      <c r="I41" s="20">
        <f t="shared" si="2"/>
        <v>27934.161</v>
      </c>
      <c r="J41" s="20">
        <f t="shared" si="2"/>
        <v>37766.160000000003</v>
      </c>
      <c r="K41" s="20">
        <f t="shared" si="2"/>
        <v>37462.983</v>
      </c>
      <c r="L41" s="20">
        <f t="shared" ref="L41" si="3">SUM(L42:L44)</f>
        <v>39340.747000000003</v>
      </c>
    </row>
    <row r="42" spans="1:12" ht="15" customHeight="1">
      <c r="A42" s="143"/>
      <c r="B42" s="36"/>
      <c r="C42" s="2" t="s">
        <v>62</v>
      </c>
      <c r="D42" s="2"/>
      <c r="E42" s="2"/>
      <c r="G42" s="141">
        <v>23078.420999999998</v>
      </c>
      <c r="H42" s="141">
        <v>24875.733</v>
      </c>
      <c r="I42" s="141">
        <v>27262.598999999998</v>
      </c>
      <c r="J42" s="141">
        <v>36785.697</v>
      </c>
      <c r="K42" s="141">
        <v>36016.074000000001</v>
      </c>
      <c r="L42" s="141">
        <v>37295.093000000001</v>
      </c>
    </row>
    <row r="43" spans="1:12" ht="15" customHeight="1">
      <c r="B43" s="155"/>
      <c r="C43" s="145" t="s">
        <v>118</v>
      </c>
      <c r="D43" s="145"/>
      <c r="E43" s="145"/>
      <c r="F43" s="143"/>
      <c r="G43" s="146">
        <v>670.32799999999997</v>
      </c>
      <c r="H43" s="141">
        <v>280.714</v>
      </c>
      <c r="I43" s="141">
        <v>261.61500000000001</v>
      </c>
      <c r="J43" s="141">
        <v>500.822</v>
      </c>
      <c r="K43" s="141">
        <v>857.53800000000001</v>
      </c>
      <c r="L43" s="141">
        <v>1268.1079999999999</v>
      </c>
    </row>
    <row r="44" spans="1:12" ht="15" customHeight="1">
      <c r="A44" s="143"/>
      <c r="B44" s="155"/>
      <c r="C44" s="145" t="s">
        <v>132</v>
      </c>
      <c r="D44" s="145"/>
      <c r="E44" s="145"/>
      <c r="F44" s="143"/>
      <c r="G44" s="146">
        <v>803.52800000000002</v>
      </c>
      <c r="H44" s="146">
        <v>737.399</v>
      </c>
      <c r="I44" s="146">
        <v>409.947</v>
      </c>
      <c r="J44" s="141">
        <v>479.64100000000002</v>
      </c>
      <c r="K44" s="141">
        <v>589.37099999999998</v>
      </c>
      <c r="L44" s="141">
        <v>777.54600000000005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59"/>
      <c r="J45" s="108"/>
      <c r="K45" s="108"/>
      <c r="L45" s="108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0">
        <f t="shared" ref="G46:L46" si="4">SUM(G47:G60)</f>
        <v>19392.065000000002</v>
      </c>
      <c r="H46" s="20">
        <f t="shared" si="4"/>
        <v>15877.762999999995</v>
      </c>
      <c r="I46" s="20">
        <f t="shared" si="4"/>
        <v>15762.757</v>
      </c>
      <c r="J46" s="20">
        <f t="shared" si="4"/>
        <v>19344.525000000005</v>
      </c>
      <c r="K46" s="20">
        <f t="shared" si="4"/>
        <v>26026.309000000001</v>
      </c>
      <c r="L46" s="20">
        <f t="shared" si="4"/>
        <v>28697.393000000004</v>
      </c>
    </row>
    <row r="47" spans="1:12" ht="15" customHeight="1">
      <c r="A47" s="143"/>
      <c r="B47" s="2"/>
      <c r="C47" s="145" t="s">
        <v>63</v>
      </c>
      <c r="D47" s="145"/>
      <c r="E47" s="145"/>
      <c r="F47" s="143"/>
      <c r="G47" s="146">
        <v>7289.0349999999999</v>
      </c>
      <c r="H47" s="146">
        <v>5903.8490000000002</v>
      </c>
      <c r="I47" s="146">
        <v>6144.74</v>
      </c>
      <c r="J47" s="141">
        <v>7430.9279999999999</v>
      </c>
      <c r="K47" s="141">
        <v>10488.851000000001</v>
      </c>
      <c r="L47" s="141">
        <v>10872.403</v>
      </c>
    </row>
    <row r="48" spans="1:12" ht="15" customHeight="1">
      <c r="B48" s="155"/>
      <c r="C48" s="145" t="s">
        <v>39</v>
      </c>
      <c r="D48" s="145"/>
      <c r="E48" s="145"/>
      <c r="F48" s="143"/>
      <c r="G48" s="146">
        <v>3502.866</v>
      </c>
      <c r="H48" s="146">
        <v>2632.3429999999998</v>
      </c>
      <c r="I48" s="146">
        <v>2760.8429999999998</v>
      </c>
      <c r="J48" s="141">
        <v>2877.4929999999999</v>
      </c>
      <c r="K48" s="141">
        <v>3208.45</v>
      </c>
      <c r="L48" s="141">
        <v>3816.672</v>
      </c>
    </row>
    <row r="49" spans="1:12" ht="15" customHeight="1">
      <c r="B49" s="2"/>
      <c r="C49" s="2" t="s">
        <v>40</v>
      </c>
      <c r="D49" s="2"/>
      <c r="E49" s="2"/>
      <c r="G49" s="146">
        <v>1511.8710000000001</v>
      </c>
      <c r="H49" s="146">
        <v>1455.953</v>
      </c>
      <c r="I49" s="146">
        <v>1529.2449999999999</v>
      </c>
      <c r="J49" s="141">
        <v>2185.201</v>
      </c>
      <c r="K49" s="141">
        <v>3135.8969999999999</v>
      </c>
      <c r="L49" s="141">
        <v>3017.9989999999998</v>
      </c>
    </row>
    <row r="50" spans="1:12" ht="15" customHeight="1">
      <c r="B50" s="2"/>
      <c r="C50" s="145" t="s">
        <v>42</v>
      </c>
      <c r="D50" s="145"/>
      <c r="E50" s="145"/>
      <c r="F50" s="143"/>
      <c r="G50" s="146">
        <v>783.39099999999996</v>
      </c>
      <c r="H50" s="146">
        <v>748.93700000000001</v>
      </c>
      <c r="I50" s="146">
        <v>932.50199999999995</v>
      </c>
      <c r="J50" s="141">
        <v>1167.7070000000001</v>
      </c>
      <c r="K50" s="141">
        <v>1476.0329999999999</v>
      </c>
      <c r="L50" s="141">
        <v>2053.902</v>
      </c>
    </row>
    <row r="51" spans="1:12" ht="15" customHeight="1">
      <c r="A51" s="143"/>
      <c r="B51" s="2"/>
      <c r="C51" s="145" t="s">
        <v>38</v>
      </c>
      <c r="D51" s="145"/>
      <c r="E51" s="145"/>
      <c r="F51" s="143"/>
      <c r="G51" s="146">
        <v>1252.444</v>
      </c>
      <c r="H51" s="146">
        <v>737.33600000000001</v>
      </c>
      <c r="I51" s="146">
        <v>714.51199999999994</v>
      </c>
      <c r="J51" s="141">
        <v>1260.557</v>
      </c>
      <c r="K51" s="141">
        <v>1760.836</v>
      </c>
      <c r="L51" s="141">
        <v>2035.019</v>
      </c>
    </row>
    <row r="52" spans="1:12" ht="15" customHeight="1">
      <c r="B52" s="2"/>
      <c r="C52" s="2" t="s">
        <v>41</v>
      </c>
      <c r="D52" s="2"/>
      <c r="E52" s="2"/>
      <c r="G52" s="146">
        <v>788.81700000000001</v>
      </c>
      <c r="H52" s="146">
        <v>799.42</v>
      </c>
      <c r="I52" s="146">
        <v>796.67899999999997</v>
      </c>
      <c r="J52" s="141">
        <v>1145.55</v>
      </c>
      <c r="K52" s="141">
        <v>1275.316</v>
      </c>
      <c r="L52" s="141">
        <v>1095.3009999999999</v>
      </c>
    </row>
    <row r="53" spans="1:12" ht="15" customHeight="1">
      <c r="B53" s="2"/>
      <c r="C53" s="2" t="s">
        <v>101</v>
      </c>
      <c r="D53" s="2"/>
      <c r="E53" s="2"/>
      <c r="G53" s="146">
        <v>260.68</v>
      </c>
      <c r="H53" s="146">
        <v>583.005</v>
      </c>
      <c r="I53" s="146">
        <v>452.19</v>
      </c>
      <c r="J53" s="141">
        <v>588.51300000000003</v>
      </c>
      <c r="K53" s="141">
        <v>714.76800000000003</v>
      </c>
      <c r="L53" s="141">
        <v>896.26300000000003</v>
      </c>
    </row>
    <row r="54" spans="1:12" ht="15" customHeight="1">
      <c r="B54" s="2"/>
      <c r="C54" s="2" t="s">
        <v>119</v>
      </c>
      <c r="D54" s="2"/>
      <c r="E54" s="2"/>
      <c r="G54" s="146">
        <v>352.702</v>
      </c>
      <c r="H54" s="146">
        <v>160.65199999999999</v>
      </c>
      <c r="I54" s="146">
        <v>75.138000000000005</v>
      </c>
      <c r="J54" s="141">
        <v>100.14700000000001</v>
      </c>
      <c r="K54" s="141">
        <v>525.30799999999999</v>
      </c>
      <c r="L54" s="141">
        <v>523.03399999999999</v>
      </c>
    </row>
    <row r="55" spans="1:12" ht="15" customHeight="1">
      <c r="A55" s="143"/>
      <c r="B55" s="2"/>
      <c r="C55" s="2" t="s">
        <v>71</v>
      </c>
      <c r="D55" s="2"/>
      <c r="E55" s="2"/>
      <c r="G55" s="146">
        <v>300.40600000000001</v>
      </c>
      <c r="H55" s="146">
        <v>208.846</v>
      </c>
      <c r="I55" s="146">
        <v>207.18100000000001</v>
      </c>
      <c r="J55" s="141">
        <v>356.57400000000001</v>
      </c>
      <c r="K55" s="141">
        <v>491.87900000000002</v>
      </c>
      <c r="L55" s="141">
        <v>492.625</v>
      </c>
    </row>
    <row r="56" spans="1:12" ht="15" customHeight="1">
      <c r="A56" s="143"/>
      <c r="B56" s="2"/>
      <c r="C56" s="145" t="s">
        <v>43</v>
      </c>
      <c r="D56" s="145"/>
      <c r="E56" s="145"/>
      <c r="F56" s="143"/>
      <c r="G56" s="146">
        <v>370.16899999999998</v>
      </c>
      <c r="H56" s="146">
        <v>149.63200000000001</v>
      </c>
      <c r="I56" s="146">
        <v>142.34200000000001</v>
      </c>
      <c r="J56" s="141">
        <v>159.15600000000001</v>
      </c>
      <c r="K56" s="141">
        <v>384.928</v>
      </c>
      <c r="L56" s="141">
        <v>469.79199999999997</v>
      </c>
    </row>
    <row r="57" spans="1:12" ht="15" customHeight="1">
      <c r="A57" s="143"/>
      <c r="B57" s="2"/>
      <c r="C57" s="2" t="s">
        <v>100</v>
      </c>
      <c r="D57" s="2"/>
      <c r="E57" s="2"/>
      <c r="G57" s="146">
        <v>201.96899999999999</v>
      </c>
      <c r="H57" s="146">
        <v>183.827</v>
      </c>
      <c r="I57" s="146">
        <v>250.864</v>
      </c>
      <c r="J57" s="141">
        <v>259.30399999999997</v>
      </c>
      <c r="K57" s="141">
        <v>310.65800000000002</v>
      </c>
      <c r="L57" s="141">
        <v>442.50099999999998</v>
      </c>
    </row>
    <row r="58" spans="1:12" ht="15" customHeight="1">
      <c r="A58" s="143"/>
      <c r="B58" s="2"/>
      <c r="C58" s="145" t="s">
        <v>65</v>
      </c>
      <c r="D58" s="145"/>
      <c r="E58" s="145"/>
      <c r="F58" s="143"/>
      <c r="G58" s="146">
        <v>751.59400000000005</v>
      </c>
      <c r="H58" s="146">
        <v>649.06100000000004</v>
      </c>
      <c r="I58" s="146">
        <v>758.53099999999995</v>
      </c>
      <c r="J58" s="141">
        <v>316.613</v>
      </c>
      <c r="K58" s="141">
        <v>186.55</v>
      </c>
      <c r="L58" s="141">
        <v>191.07599999999999</v>
      </c>
    </row>
    <row r="59" spans="1:12" ht="15" customHeight="1">
      <c r="A59" s="143"/>
      <c r="B59" s="2"/>
      <c r="C59" s="145" t="s">
        <v>66</v>
      </c>
      <c r="D59" s="145"/>
      <c r="E59" s="145"/>
      <c r="F59" s="143"/>
      <c r="G59" s="146">
        <v>404.93200000000002</v>
      </c>
      <c r="H59" s="146">
        <v>52.744</v>
      </c>
      <c r="I59" s="146">
        <v>21.686</v>
      </c>
      <c r="J59" s="141">
        <v>54.399000000000001</v>
      </c>
      <c r="K59" s="141">
        <v>53.899000000000001</v>
      </c>
      <c r="L59" s="141">
        <v>120.083</v>
      </c>
    </row>
    <row r="60" spans="1:12" ht="15" customHeight="1">
      <c r="A60" s="143"/>
      <c r="B60" s="2"/>
      <c r="C60" s="145" t="s">
        <v>120</v>
      </c>
      <c r="D60" s="145"/>
      <c r="E60" s="145"/>
      <c r="F60" s="143"/>
      <c r="G60" s="146">
        <v>1621.1890000000001</v>
      </c>
      <c r="H60" s="146">
        <v>1612.1579999999999</v>
      </c>
      <c r="I60" s="146">
        <v>976.30399999999997</v>
      </c>
      <c r="J60" s="141">
        <v>1442.383</v>
      </c>
      <c r="K60" s="141">
        <v>2012.9359999999999</v>
      </c>
      <c r="L60" s="141">
        <v>2670.723</v>
      </c>
    </row>
    <row r="61" spans="1:12" ht="7.5" customHeight="1">
      <c r="A61" s="147"/>
      <c r="B61" s="148"/>
      <c r="C61" s="149"/>
      <c r="D61" s="149"/>
      <c r="E61" s="149"/>
      <c r="F61" s="147"/>
      <c r="G61" s="160"/>
      <c r="H61" s="160"/>
      <c r="I61" s="160"/>
      <c r="J61" s="150"/>
      <c r="K61" s="150"/>
      <c r="L61" s="150"/>
    </row>
    <row r="62" spans="1:12" s="311" customFormat="1" ht="14.4" customHeight="1">
      <c r="A62" s="161"/>
      <c r="B62" s="162" t="s">
        <v>198</v>
      </c>
      <c r="C62" s="162"/>
      <c r="D62" s="162"/>
      <c r="E62" s="162"/>
      <c r="F62" s="163"/>
      <c r="G62" s="4">
        <v>10525.906000000001</v>
      </c>
      <c r="H62" s="4">
        <v>8720.0280000000002</v>
      </c>
      <c r="I62" s="4">
        <v>8392.1450000000004</v>
      </c>
      <c r="J62" s="4">
        <v>10279.458000000001</v>
      </c>
      <c r="K62" s="4">
        <v>13267.727999999999</v>
      </c>
      <c r="L62" s="4">
        <v>15432.337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64"/>
      <c r="K63" s="141"/>
      <c r="L63" s="141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0">
        <f t="shared" ref="G64:K64" si="5">SUM(G65:G67)</f>
        <v>5767.03</v>
      </c>
      <c r="H64" s="20">
        <f t="shared" si="5"/>
        <v>2457.2820000000002</v>
      </c>
      <c r="I64" s="20">
        <f t="shared" si="5"/>
        <v>1491.8839999999998</v>
      </c>
      <c r="J64" s="20">
        <f t="shared" si="5"/>
        <v>4550.7969999999996</v>
      </c>
      <c r="K64" s="20">
        <f t="shared" si="5"/>
        <v>7453.4639999999999</v>
      </c>
      <c r="L64" s="20">
        <f t="shared" ref="L64" si="6">SUM(L65:L67)</f>
        <v>8173.7</v>
      </c>
    </row>
    <row r="65" spans="1:12" ht="15" customHeight="1">
      <c r="A65" s="143"/>
      <c r="B65" s="155"/>
      <c r="C65" s="145" t="s">
        <v>45</v>
      </c>
      <c r="D65" s="145"/>
      <c r="E65" s="145"/>
      <c r="F65" s="143"/>
      <c r="G65" s="146">
        <v>5227.0959999999995</v>
      </c>
      <c r="H65" s="146">
        <v>2121.2220000000002</v>
      </c>
      <c r="I65" s="146">
        <v>1224.4849999999999</v>
      </c>
      <c r="J65" s="141">
        <v>4031.2950000000001</v>
      </c>
      <c r="K65" s="141">
        <v>6661.1710000000003</v>
      </c>
      <c r="L65" s="141">
        <v>7323.5929999999998</v>
      </c>
    </row>
    <row r="66" spans="1:12" ht="15" customHeight="1">
      <c r="A66" s="143"/>
      <c r="B66" s="155"/>
      <c r="C66" s="145" t="s">
        <v>46</v>
      </c>
      <c r="D66" s="145"/>
      <c r="E66" s="145"/>
      <c r="F66" s="143"/>
      <c r="G66" s="146">
        <v>477.06900000000002</v>
      </c>
      <c r="H66" s="146">
        <v>165.58</v>
      </c>
      <c r="I66" s="146">
        <v>144.809</v>
      </c>
      <c r="J66" s="141">
        <v>392.517</v>
      </c>
      <c r="K66" s="141">
        <v>617.83500000000004</v>
      </c>
      <c r="L66" s="141">
        <v>683.31500000000005</v>
      </c>
    </row>
    <row r="67" spans="1:12" ht="15" customHeight="1">
      <c r="A67" s="143"/>
      <c r="B67" s="155"/>
      <c r="C67" s="145" t="s">
        <v>121</v>
      </c>
      <c r="D67" s="145"/>
      <c r="E67" s="145"/>
      <c r="F67" s="143"/>
      <c r="G67" s="146">
        <v>62.865000000000002</v>
      </c>
      <c r="H67" s="146">
        <v>170.48</v>
      </c>
      <c r="I67" s="146">
        <v>122.59</v>
      </c>
      <c r="J67" s="141">
        <v>126.985</v>
      </c>
      <c r="K67" s="141">
        <v>174.458</v>
      </c>
      <c r="L67" s="141">
        <v>166.792</v>
      </c>
    </row>
    <row r="68" spans="1:12" ht="14.1" customHeight="1">
      <c r="A68" s="143"/>
      <c r="B68" s="155"/>
      <c r="C68" s="145"/>
      <c r="D68" s="145"/>
      <c r="E68" s="145"/>
      <c r="F68" s="143"/>
      <c r="G68" s="159"/>
      <c r="H68" s="159"/>
      <c r="I68" s="159"/>
      <c r="J68" s="165"/>
      <c r="K68" s="108"/>
      <c r="L68" s="108"/>
    </row>
    <row r="69" spans="1:12" s="60" customFormat="1" ht="17.100000000000001" customHeight="1">
      <c r="A69" s="18"/>
      <c r="B69" s="19" t="s">
        <v>47</v>
      </c>
      <c r="C69" s="19"/>
      <c r="D69" s="19"/>
      <c r="E69" s="19"/>
      <c r="F69" s="18"/>
      <c r="G69" s="20">
        <f t="shared" ref="G69:K69" si="7">SUM(G70:G73)</f>
        <v>1444.875</v>
      </c>
      <c r="H69" s="20">
        <f t="shared" si="7"/>
        <v>807.03499999999997</v>
      </c>
      <c r="I69" s="20">
        <f t="shared" si="7"/>
        <v>463.95600000000002</v>
      </c>
      <c r="J69" s="20">
        <f t="shared" si="7"/>
        <v>665.34999999999991</v>
      </c>
      <c r="K69" s="20">
        <f t="shared" si="7"/>
        <v>795.88300000000004</v>
      </c>
      <c r="L69" s="20">
        <f t="shared" ref="L69" si="8">SUM(L70:L73)</f>
        <v>1051.837</v>
      </c>
    </row>
    <row r="70" spans="1:12" ht="15" customHeight="1">
      <c r="A70" s="143"/>
      <c r="B70" s="155"/>
      <c r="C70" s="145" t="s">
        <v>48</v>
      </c>
      <c r="D70" s="145"/>
      <c r="E70" s="145"/>
      <c r="F70" s="143"/>
      <c r="G70" s="146">
        <v>180.566</v>
      </c>
      <c r="H70" s="146">
        <v>171.84100000000001</v>
      </c>
      <c r="I70" s="146">
        <v>108.289</v>
      </c>
      <c r="J70" s="141">
        <v>180.93700000000001</v>
      </c>
      <c r="K70" s="141">
        <v>147.107</v>
      </c>
      <c r="L70" s="141">
        <v>218.43199999999999</v>
      </c>
    </row>
    <row r="71" spans="1:12" ht="15" customHeight="1">
      <c r="A71" s="143"/>
      <c r="B71" s="155"/>
      <c r="C71" s="145" t="s">
        <v>123</v>
      </c>
      <c r="D71" s="145"/>
      <c r="E71" s="145"/>
      <c r="F71" s="143"/>
      <c r="G71" s="146">
        <v>631.51700000000005</v>
      </c>
      <c r="H71" s="146">
        <v>189.46899999999999</v>
      </c>
      <c r="I71" s="146">
        <v>73.144000000000005</v>
      </c>
      <c r="J71" s="141">
        <v>76.366</v>
      </c>
      <c r="K71" s="141">
        <v>94.504000000000005</v>
      </c>
      <c r="L71" s="141">
        <v>157.536</v>
      </c>
    </row>
    <row r="72" spans="1:12" ht="15" customHeight="1">
      <c r="A72" s="143"/>
      <c r="B72" s="155"/>
      <c r="C72" s="145" t="s">
        <v>122</v>
      </c>
      <c r="D72" s="145"/>
      <c r="E72" s="145"/>
      <c r="F72" s="143"/>
      <c r="G72" s="146">
        <v>141.58699999999999</v>
      </c>
      <c r="H72" s="146">
        <v>78.652000000000001</v>
      </c>
      <c r="I72" s="146">
        <v>57.170999999999999</v>
      </c>
      <c r="J72" s="141">
        <v>95.103999999999999</v>
      </c>
      <c r="K72" s="141">
        <v>124.8</v>
      </c>
      <c r="L72" s="141">
        <v>126.83</v>
      </c>
    </row>
    <row r="73" spans="1:12" ht="15" customHeight="1">
      <c r="A73" s="143"/>
      <c r="B73" s="155"/>
      <c r="C73" s="145" t="s">
        <v>124</v>
      </c>
      <c r="D73" s="145"/>
      <c r="E73" s="145"/>
      <c r="F73" s="143"/>
      <c r="G73" s="146">
        <v>491.20500000000004</v>
      </c>
      <c r="H73" s="146">
        <v>367.07299999999998</v>
      </c>
      <c r="I73" s="146">
        <v>225.352</v>
      </c>
      <c r="J73" s="141">
        <v>312.94299999999998</v>
      </c>
      <c r="K73" s="141">
        <v>429.47199999999998</v>
      </c>
      <c r="L73" s="141">
        <v>549.03899999999999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59"/>
      <c r="J74" s="165"/>
      <c r="K74" s="108"/>
      <c r="L74" s="108"/>
    </row>
    <row r="75" spans="1:12" s="60" customFormat="1" ht="17.100000000000001" customHeight="1">
      <c r="A75" s="18"/>
      <c r="B75" s="19" t="s">
        <v>160</v>
      </c>
      <c r="C75" s="19"/>
      <c r="D75" s="19"/>
      <c r="E75" s="19"/>
      <c r="F75" s="18"/>
      <c r="G75" s="21">
        <v>39.668999999999997</v>
      </c>
      <c r="H75" s="21">
        <v>146.46899999999999</v>
      </c>
      <c r="I75" s="21">
        <v>49.472999999999999</v>
      </c>
      <c r="J75" s="20">
        <v>258.39499999999998</v>
      </c>
      <c r="K75" s="20">
        <v>1882.037</v>
      </c>
      <c r="L75" s="20">
        <v>1613.4059999999999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471"/>
      <c r="B80" s="471"/>
      <c r="C80" s="471"/>
      <c r="D80" s="471"/>
      <c r="E80" s="471"/>
      <c r="F80" s="471"/>
      <c r="G80" s="471"/>
      <c r="H80" s="471"/>
      <c r="I80" s="471"/>
      <c r="J80" s="471"/>
      <c r="K80" s="471"/>
      <c r="L80" s="174"/>
    </row>
    <row r="81" spans="1:12" s="312" customFormat="1" ht="21.75" customHeight="1">
      <c r="A81" s="63"/>
      <c r="B81" s="63"/>
      <c r="C81" s="63"/>
      <c r="D81" s="63"/>
      <c r="E81" s="63"/>
      <c r="F81" s="63"/>
      <c r="G81" s="63"/>
      <c r="H81" s="63"/>
      <c r="I81" s="63"/>
      <c r="J81" s="86"/>
      <c r="K81" s="86"/>
      <c r="L81" s="63"/>
    </row>
    <row r="82" spans="1:12">
      <c r="B82" s="1"/>
      <c r="C82" s="80"/>
      <c r="D82" s="80"/>
      <c r="E82" s="80"/>
      <c r="F82" s="80"/>
      <c r="G82" s="279"/>
      <c r="H82" s="280"/>
      <c r="I82" s="280"/>
      <c r="J82" s="281"/>
      <c r="K82" s="281"/>
      <c r="L82" s="282"/>
    </row>
    <row r="83" spans="1:12" ht="15">
      <c r="B83" s="1"/>
      <c r="C83" s="80"/>
      <c r="D83" s="80"/>
      <c r="E83" s="80"/>
      <c r="F83" s="80"/>
      <c r="G83" s="242"/>
      <c r="H83" s="242"/>
      <c r="I83" s="242"/>
      <c r="J83" s="242"/>
      <c r="K83" s="242"/>
      <c r="L83" s="242"/>
    </row>
    <row r="84" spans="1:12" ht="15">
      <c r="B84" s="1"/>
      <c r="C84" s="80"/>
      <c r="D84" s="80"/>
      <c r="E84" s="80"/>
      <c r="F84" s="80"/>
      <c r="G84" s="132"/>
      <c r="H84" s="132"/>
      <c r="I84" s="132"/>
      <c r="J84" s="132"/>
      <c r="K84" s="132"/>
      <c r="L84" s="132"/>
    </row>
    <row r="85" spans="1:12" ht="15">
      <c r="B85" s="1"/>
      <c r="C85" s="80"/>
      <c r="D85" s="80"/>
      <c r="E85" s="80"/>
      <c r="F85" s="80"/>
      <c r="G85" s="244"/>
      <c r="H85" s="244"/>
      <c r="I85" s="244"/>
      <c r="J85" s="283"/>
      <c r="K85" s="283"/>
      <c r="L85" s="244"/>
    </row>
    <row r="86" spans="1:12">
      <c r="J86" s="132"/>
      <c r="K86" s="185"/>
      <c r="L86" s="185"/>
    </row>
    <row r="87" spans="1:12">
      <c r="J87" s="132"/>
      <c r="K87" s="185"/>
      <c r="L87" s="185"/>
    </row>
    <row r="88" spans="1:12">
      <c r="B88" s="1"/>
      <c r="J88" s="132"/>
      <c r="K88" s="185"/>
      <c r="L88" s="185"/>
    </row>
    <row r="89" spans="1:12">
      <c r="K89" s="185"/>
      <c r="L89" s="185"/>
    </row>
    <row r="90" spans="1:12">
      <c r="K90" s="185"/>
      <c r="L90" s="185"/>
    </row>
    <row r="91" spans="1:12">
      <c r="K91" s="185"/>
      <c r="L91" s="185"/>
    </row>
    <row r="92" spans="1:12">
      <c r="K92" s="185"/>
      <c r="L92" s="185"/>
    </row>
    <row r="93" spans="1:12">
      <c r="K93" s="185"/>
      <c r="L93" s="185"/>
    </row>
    <row r="94" spans="1:12">
      <c r="K94" s="185"/>
      <c r="L94" s="185"/>
    </row>
    <row r="95" spans="1:12">
      <c r="K95" s="185"/>
      <c r="L95" s="185"/>
    </row>
    <row r="96" spans="1:12">
      <c r="K96" s="185"/>
      <c r="L96" s="185"/>
    </row>
    <row r="97" spans="11:12">
      <c r="K97" s="185"/>
      <c r="L97" s="185"/>
    </row>
    <row r="98" spans="11:12">
      <c r="K98" s="185"/>
      <c r="L98" s="185"/>
    </row>
    <row r="99" spans="11:12">
      <c r="K99" s="185"/>
      <c r="L99" s="185"/>
    </row>
    <row r="100" spans="11:12">
      <c r="K100" s="185"/>
      <c r="L100" s="185"/>
    </row>
    <row r="101" spans="11:12">
      <c r="K101" s="185"/>
      <c r="L101" s="185"/>
    </row>
    <row r="102" spans="11:12">
      <c r="K102" s="185"/>
      <c r="L102" s="185"/>
    </row>
  </sheetData>
  <sortState ref="A10:Z36">
    <sortCondition descending="1" ref="L10:L36"/>
  </sortState>
  <mergeCells count="5">
    <mergeCell ref="A2:C3"/>
    <mergeCell ref="J3:K4"/>
    <mergeCell ref="A5:F5"/>
    <mergeCell ref="A80:K80"/>
    <mergeCell ref="A7:E7"/>
  </mergeCells>
  <conditionalFormatting sqref="D77:E78">
    <cfRule type="duplicateValues" dxfId="64" priority="1"/>
  </conditionalFormatting>
  <conditionalFormatting sqref="D9:E76">
    <cfRule type="duplicateValues" dxfId="63" priority="70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88"/>
  <sheetViews>
    <sheetView showGridLines="0" view="pageBreakPreview" zoomScale="70" zoomScaleNormal="85" zoomScaleSheetLayoutView="70" workbookViewId="0">
      <pane xSplit="5" ySplit="9" topLeftCell="F10" activePane="bottomRight" state="frozen"/>
      <selection activeCell="I35" sqref="I35"/>
      <selection pane="topRight" activeCell="I35" sqref="I35"/>
      <selection pane="bottomLeft" activeCell="I35" sqref="I35"/>
      <selection pane="bottomRight" activeCell="A2" sqref="A2:C3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12" width="16" style="136" customWidth="1"/>
    <col min="13" max="16384" width="9.109375" style="7"/>
  </cols>
  <sheetData>
    <row r="2" spans="1:12" ht="15" customHeight="1">
      <c r="A2" s="460" t="s">
        <v>246</v>
      </c>
      <c r="B2" s="460"/>
      <c r="C2" s="460"/>
      <c r="D2" s="41" t="s">
        <v>156</v>
      </c>
      <c r="G2" s="137"/>
      <c r="H2" s="137"/>
      <c r="I2" s="137"/>
      <c r="J2" s="137"/>
      <c r="K2" s="137"/>
      <c r="L2" s="137"/>
    </row>
    <row r="3" spans="1:12" ht="15" customHeight="1">
      <c r="A3" s="460"/>
      <c r="B3" s="460"/>
      <c r="C3" s="460"/>
      <c r="D3" s="48" t="s">
        <v>202</v>
      </c>
      <c r="G3" s="54"/>
      <c r="H3" s="54"/>
      <c r="J3" s="461"/>
      <c r="K3" s="461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461"/>
      <c r="K4" s="461"/>
      <c r="L4" s="54"/>
    </row>
    <row r="5" spans="1:12" s="284" customFormat="1" ht="24.75" customHeight="1">
      <c r="A5" s="464"/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3.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181"/>
      <c r="L6" s="181"/>
    </row>
    <row r="7" spans="1:12" s="60" customFormat="1" ht="24.75" customHeight="1" thickBot="1">
      <c r="A7" s="468" t="s">
        <v>142</v>
      </c>
      <c r="B7" s="468"/>
      <c r="C7" s="468"/>
      <c r="D7" s="468"/>
      <c r="E7" s="468"/>
      <c r="F7" s="236"/>
      <c r="G7" s="301">
        <f>'Table 6'!G7/'Table 6'!G$7*100</f>
        <v>100</v>
      </c>
      <c r="H7" s="301">
        <f>'Table 6'!H7/'Table 6'!H$7*100</f>
        <v>100</v>
      </c>
      <c r="I7" s="301">
        <f>'Table 6'!I7/'Table 6'!I$7*100</f>
        <v>100</v>
      </c>
      <c r="J7" s="301">
        <f>'Table 6'!J7/'Table 6'!J$7*100</f>
        <v>100</v>
      </c>
      <c r="K7" s="301">
        <f>'Table 6'!K7/'Table 6'!K$7*100</f>
        <v>100</v>
      </c>
      <c r="L7" s="301">
        <f>'Table 6'!L7/'Table 6'!L$7*100</f>
        <v>100</v>
      </c>
    </row>
    <row r="8" spans="1:12" s="60" customFormat="1" ht="12.75" customHeight="1">
      <c r="A8" s="43"/>
      <c r="B8" s="43"/>
      <c r="C8" s="43"/>
      <c r="D8" s="43"/>
      <c r="E8" s="43"/>
      <c r="F8" s="43"/>
      <c r="G8" s="140"/>
      <c r="H8" s="140"/>
      <c r="I8" s="140"/>
      <c r="J8" s="141"/>
      <c r="K8" s="141"/>
      <c r="L8" s="141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2">
        <f>'Table 6'!G9/'Table 6'!G$7*100</f>
        <v>69.923885557435668</v>
      </c>
      <c r="H9" s="22">
        <f>'Table 6'!H9/'Table 6'!H$7*100</f>
        <v>51.399332452830869</v>
      </c>
      <c r="I9" s="22">
        <f>'Table 6'!I9/'Table 6'!I$7*100</f>
        <v>48.09759311214863</v>
      </c>
      <c r="J9" s="22">
        <f>'Table 6'!J9/'Table 6'!J$7*100</f>
        <v>55.736264401239197</v>
      </c>
      <c r="K9" s="31">
        <f>'Table 6'!K9/'Table 6'!K$7*100</f>
        <v>62.242011630317826</v>
      </c>
      <c r="L9" s="31">
        <f>'Table 6'!L9/'Table 6'!L$7*100</f>
        <v>67.52191874950941</v>
      </c>
    </row>
    <row r="10" spans="1:12" ht="15" customHeight="1">
      <c r="A10" s="143"/>
      <c r="B10" s="2"/>
      <c r="C10" s="2" t="str">
        <f>'Table 6'!C10</f>
        <v>Singapore</v>
      </c>
      <c r="D10" s="2"/>
      <c r="E10" s="2"/>
      <c r="G10" s="3">
        <f>'Table 6'!G10/'Table 6'!G$7*100</f>
        <v>24.067838515768223</v>
      </c>
      <c r="H10" s="3">
        <f>'Table 6'!H10/'Table 6'!H$7*100</f>
        <v>20.529069715285104</v>
      </c>
      <c r="I10" s="3">
        <f>'Table 6'!I10/'Table 6'!I$7*100</f>
        <v>21.713822395567544</v>
      </c>
      <c r="J10" s="3">
        <f>'Table 6'!J10/'Table 6'!J$7*100</f>
        <v>26.529385200195556</v>
      </c>
      <c r="K10" s="3">
        <f>'Table 6'!K10/'Table 6'!K$7*100</f>
        <v>23.505674144741462</v>
      </c>
      <c r="L10" s="3">
        <f>'Table 6'!L10/'Table 6'!L$7*100</f>
        <v>24.089733421966745</v>
      </c>
    </row>
    <row r="11" spans="1:12" ht="15" customHeight="1">
      <c r="A11" s="143"/>
      <c r="B11" s="2"/>
      <c r="C11" s="2" t="str">
        <f>'Table 6'!C11</f>
        <v>China</v>
      </c>
      <c r="D11" s="2"/>
      <c r="E11" s="2"/>
      <c r="G11" s="3">
        <f>'Table 6'!G11/'Table 6'!G$7*100</f>
        <v>10.431603348624478</v>
      </c>
      <c r="H11" s="3">
        <f>'Table 6'!H11/'Table 6'!H$7*100</f>
        <v>4.7394433446828561</v>
      </c>
      <c r="I11" s="3">
        <f>'Table 6'!I11/'Table 6'!I$7*100</f>
        <v>3.468409472737604</v>
      </c>
      <c r="J11" s="3">
        <f>'Table 6'!J11/'Table 6'!J$7*100</f>
        <v>3.5133170379818468</v>
      </c>
      <c r="K11" s="3">
        <f>'Table 6'!K11/'Table 6'!K$7*100</f>
        <v>8.5172900303547419</v>
      </c>
      <c r="L11" s="3">
        <f>'Table 6'!L11/'Table 6'!L$7*100</f>
        <v>11.936537722255022</v>
      </c>
    </row>
    <row r="12" spans="1:12" ht="15" customHeight="1">
      <c r="B12" s="2"/>
      <c r="C12" s="2" t="str">
        <f>'Table 6'!C12</f>
        <v>Indonesia</v>
      </c>
      <c r="D12" s="2"/>
      <c r="E12" s="2"/>
      <c r="G12" s="3">
        <f>'Table 6'!G12/'Table 6'!G$7*100</f>
        <v>8.6973902195494759</v>
      </c>
      <c r="H12" s="3">
        <f>'Table 6'!H12/'Table 6'!H$7*100</f>
        <v>3.9197415536721603</v>
      </c>
      <c r="I12" s="3">
        <f>'Table 6'!I12/'Table 6'!I$7*100</f>
        <v>2.0624010232792505</v>
      </c>
      <c r="J12" s="3">
        <f>'Table 6'!J12/'Table 6'!J$7*100</f>
        <v>4.4342066248720258</v>
      </c>
      <c r="K12" s="3">
        <f>'Table 6'!K12/'Table 6'!K$7*100</f>
        <v>7.0409077737137444</v>
      </c>
      <c r="L12" s="3">
        <f>'Table 6'!L12/'Table 6'!L$7*100</f>
        <v>6.8504023401981735</v>
      </c>
    </row>
    <row r="13" spans="1:12" ht="15.75" customHeight="1">
      <c r="B13" s="2"/>
      <c r="C13" s="2" t="str">
        <f>'Table 6'!C13</f>
        <v>Hong Kong</v>
      </c>
      <c r="D13" s="2"/>
      <c r="E13" s="2"/>
      <c r="G13" s="3">
        <f>'Table 6'!G13/'Table 6'!G$7*100</f>
        <v>2.2426157939208706</v>
      </c>
      <c r="H13" s="3">
        <f>'Table 6'!H13/'Table 6'!H$7*100</f>
        <v>5.5340178356931435</v>
      </c>
      <c r="I13" s="3">
        <f>'Table 6'!I13/'Table 6'!I$7*100</f>
        <v>6.5844119923231341</v>
      </c>
      <c r="J13" s="3">
        <f>'Table 6'!J13/'Table 6'!J$7*100</f>
        <v>6.3514372121488467</v>
      </c>
      <c r="K13" s="3">
        <f>'Table 6'!K13/'Table 6'!K$7*100</f>
        <v>4.4490898002987969</v>
      </c>
      <c r="L13" s="3">
        <f>'Table 6'!L13/'Table 6'!L$7*100</f>
        <v>4.8491111487281886</v>
      </c>
    </row>
    <row r="14" spans="1:12" ht="15" customHeight="1">
      <c r="B14" s="2"/>
      <c r="C14" s="2" t="str">
        <f>'Table 6'!C14</f>
        <v>India</v>
      </c>
      <c r="D14" s="2"/>
      <c r="E14" s="2"/>
      <c r="G14" s="3">
        <f>'Table 6'!G14/'Table 6'!G$7*100</f>
        <v>4.5686136925254601</v>
      </c>
      <c r="H14" s="3">
        <f>'Table 6'!H14/'Table 6'!H$7*100</f>
        <v>2.182436159286171</v>
      </c>
      <c r="I14" s="3">
        <f>'Table 6'!I14/'Table 6'!I$7*100</f>
        <v>1.4486447063577288</v>
      </c>
      <c r="J14" s="3">
        <f>'Table 6'!J14/'Table 6'!J$7*100</f>
        <v>2.1196216025540178</v>
      </c>
      <c r="K14" s="3">
        <f>'Table 6'!K14/'Table 6'!K$7*100</f>
        <v>3.141944555882997</v>
      </c>
      <c r="L14" s="3">
        <f>'Table 6'!L14/'Table 6'!L$7*100</f>
        <v>4.2506684306716105</v>
      </c>
    </row>
    <row r="15" spans="1:12" ht="15" customHeight="1">
      <c r="B15" s="2"/>
      <c r="C15" s="2" t="str">
        <f>'Table 6'!C15</f>
        <v>Japan</v>
      </c>
      <c r="D15" s="145"/>
      <c r="E15" s="145"/>
      <c r="F15" s="143"/>
      <c r="G15" s="178">
        <f>'Table 6'!G15/'Table 6'!G$7*100</f>
        <v>3.0773121725036598</v>
      </c>
      <c r="H15" s="178">
        <f>'Table 6'!H15/'Table 6'!H$7*100</f>
        <v>3.3057114460466419</v>
      </c>
      <c r="I15" s="178">
        <f>'Table 6'!I15/'Table 6'!I$7*100</f>
        <v>3.0496183797779466</v>
      </c>
      <c r="J15" s="178">
        <f>'Table 6'!J15/'Table 6'!J$7*100</f>
        <v>2.634916522511527</v>
      </c>
      <c r="K15" s="3">
        <f>'Table 6'!K15/'Table 6'!K$7*100</f>
        <v>2.628575514549929</v>
      </c>
      <c r="L15" s="3">
        <f>'Table 6'!L15/'Table 6'!L$7*100</f>
        <v>2.6292641982052487</v>
      </c>
    </row>
    <row r="16" spans="1:12" ht="15" customHeight="1">
      <c r="B16" s="2"/>
      <c r="C16" s="2" t="str">
        <f>'Table 6'!C16</f>
        <v>Thailand</v>
      </c>
      <c r="D16" s="2"/>
      <c r="E16" s="2"/>
      <c r="G16" s="3">
        <f>'Table 6'!G16/'Table 6'!G$7*100</f>
        <v>3.1269822555627145</v>
      </c>
      <c r="H16" s="3">
        <f>'Table 6'!H16/'Table 6'!H$7*100</f>
        <v>2.4842272947576642</v>
      </c>
      <c r="I16" s="3">
        <f>'Table 6'!I16/'Table 6'!I$7*100</f>
        <v>2.5904657661565467</v>
      </c>
      <c r="J16" s="3">
        <f>'Table 6'!J16/'Table 6'!J$7*100</f>
        <v>2.5933079839819682</v>
      </c>
      <c r="K16" s="3">
        <f>'Table 6'!K16/'Table 6'!K$7*100</f>
        <v>2.4925613291649964</v>
      </c>
      <c r="L16" s="3">
        <f>'Table 6'!L16/'Table 6'!L$7*100</f>
        <v>2.5365619524255179</v>
      </c>
    </row>
    <row r="17" spans="1:12" ht="15" customHeight="1">
      <c r="B17" s="179"/>
      <c r="C17" s="2" t="str">
        <f>'Table 6'!C17</f>
        <v>Republic of Korea</v>
      </c>
      <c r="D17" s="2"/>
      <c r="E17" s="2"/>
      <c r="G17" s="3">
        <f>'Table 6'!G17/'Table 6'!G$7*100</f>
        <v>2.5650880089966717</v>
      </c>
      <c r="H17" s="3">
        <f>'Table 6'!H17/'Table 6'!H$7*100</f>
        <v>1.7790365044380343</v>
      </c>
      <c r="I17" s="3">
        <f>'Table 6'!I17/'Table 6'!I$7*100</f>
        <v>1.2658924197396</v>
      </c>
      <c r="J17" s="3">
        <f>'Table 6'!J17/'Table 6'!J$7*100</f>
        <v>1.4029668455956652</v>
      </c>
      <c r="K17" s="3">
        <f>'Table 6'!K17/'Table 6'!K$7*100</f>
        <v>2.396029061341848</v>
      </c>
      <c r="L17" s="3">
        <f>'Table 6'!L17/'Table 6'!L$7*100</f>
        <v>2.5050210611140473</v>
      </c>
    </row>
    <row r="18" spans="1:12" ht="15" customHeight="1">
      <c r="B18" s="2"/>
      <c r="C18" s="2" t="str">
        <f>'Table 6'!C18</f>
        <v>Brunei Darussalam</v>
      </c>
      <c r="D18" s="145"/>
      <c r="E18" s="145"/>
      <c r="F18" s="143"/>
      <c r="G18" s="178">
        <f>'Table 6'!G18/'Table 6'!G$7*100</f>
        <v>2.3396207629324524</v>
      </c>
      <c r="H18" s="178">
        <f>'Table 6'!H18/'Table 6'!H$7*100</f>
        <v>0.96316727207038</v>
      </c>
      <c r="I18" s="178">
        <f>'Table 6'!I18/'Table 6'!I$7*100</f>
        <v>0.72777590929401237</v>
      </c>
      <c r="J18" s="178">
        <f>'Table 6'!J18/'Table 6'!J$7*100</f>
        <v>1.0273888022752575</v>
      </c>
      <c r="K18" s="3">
        <f>'Table 6'!K18/'Table 6'!K$7*100</f>
        <v>1.4285441144704196</v>
      </c>
      <c r="L18" s="3">
        <f>'Table 6'!L18/'Table 6'!L$7*100</f>
        <v>1.6474555980149246</v>
      </c>
    </row>
    <row r="19" spans="1:12" ht="15" customHeight="1">
      <c r="B19" s="179"/>
      <c r="C19" s="2" t="str">
        <f>'Table 6'!C19</f>
        <v>Taiwan</v>
      </c>
      <c r="D19" s="2"/>
      <c r="E19" s="2"/>
      <c r="G19" s="3">
        <f>'Table 6'!G19/'Table 6'!G$7*100</f>
        <v>1.898957613246911</v>
      </c>
      <c r="H19" s="3">
        <f>'Table 6'!H19/'Table 6'!H$7*100</f>
        <v>0.91154659026303786</v>
      </c>
      <c r="I19" s="3">
        <f>'Table 6'!I19/'Table 6'!I$7*100</f>
        <v>1.1939775932234438</v>
      </c>
      <c r="J19" s="3">
        <f>'Table 6'!J19/'Table 6'!J$7*100</f>
        <v>0.74904775849142768</v>
      </c>
      <c r="K19" s="3">
        <f>'Table 6'!K19/'Table 6'!K$7*100</f>
        <v>1.4424644881481881</v>
      </c>
      <c r="L19" s="3">
        <f>'Table 6'!L19/'Table 6'!L$7*100</f>
        <v>1.3565099090695798</v>
      </c>
    </row>
    <row r="20" spans="1:12" ht="15" customHeight="1">
      <c r="B20" s="2"/>
      <c r="C20" s="2" t="str">
        <f>'Table 6'!C20</f>
        <v>Philippines</v>
      </c>
      <c r="D20" s="145"/>
      <c r="E20" s="145"/>
      <c r="F20" s="143"/>
      <c r="G20" s="178">
        <f>'Table 6'!G20/'Table 6'!G$7*100</f>
        <v>1.1260020837477818</v>
      </c>
      <c r="H20" s="178">
        <f>'Table 6'!H20/'Table 6'!H$7*100</f>
        <v>0.77034643856126672</v>
      </c>
      <c r="I20" s="178">
        <f>'Table 6'!I20/'Table 6'!I$7*100</f>
        <v>0.6194948302558998</v>
      </c>
      <c r="J20" s="3">
        <f>'Table 6'!J20/'Table 6'!J$7*100</f>
        <v>0.76342201589100889</v>
      </c>
      <c r="K20" s="3">
        <f>'Table 6'!K20/'Table 6'!K$7*100</f>
        <v>1.0199763773176829</v>
      </c>
      <c r="L20" s="3">
        <f>'Table 6'!L20/'Table 6'!L$7*100</f>
        <v>0.95919539396671538</v>
      </c>
    </row>
    <row r="21" spans="1:12" ht="15" customHeight="1">
      <c r="B21" s="2"/>
      <c r="C21" s="2" t="str">
        <f>'Table 6'!C21</f>
        <v>Viet Nam</v>
      </c>
      <c r="D21" s="2"/>
      <c r="E21" s="2"/>
      <c r="G21" s="3">
        <f>'Table 6'!G21/'Table 6'!G$7*100</f>
        <v>1.1496301661690425</v>
      </c>
      <c r="H21" s="3">
        <f>'Table 6'!H21/'Table 6'!H$7*100</f>
        <v>1.0723527050259138</v>
      </c>
      <c r="I21" s="3">
        <f>'Table 6'!I21/'Table 6'!I$7*100</f>
        <v>0.8610052687456633</v>
      </c>
      <c r="J21" s="3">
        <f>'Table 6'!J21/'Table 6'!J$7*100</f>
        <v>0.86636090792686971</v>
      </c>
      <c r="K21" s="3">
        <f>'Table 6'!K21/'Table 6'!K$7*100</f>
        <v>1.0129659290161055</v>
      </c>
      <c r="L21" s="3">
        <f>'Table 6'!L21/'Table 6'!L$7*100</f>
        <v>0.83300753513997505</v>
      </c>
    </row>
    <row r="22" spans="1:12" ht="15" customHeight="1">
      <c r="B22" s="2"/>
      <c r="C22" s="2" t="str">
        <f>'Table 6'!C22</f>
        <v>United Arab Emirates</v>
      </c>
      <c r="D22" s="2"/>
      <c r="E22" s="2"/>
      <c r="G22" s="3">
        <f>'Table 6'!G22/'Table 6'!G$7*100</f>
        <v>0.33662086592198809</v>
      </c>
      <c r="H22" s="3">
        <f>'Table 6'!H22/'Table 6'!H$7*100</f>
        <v>0.70976877785395076</v>
      </c>
      <c r="I22" s="3">
        <f>'Table 6'!I22/'Table 6'!I$7*100</f>
        <v>0.74041017821246724</v>
      </c>
      <c r="J22" s="3">
        <f>'Table 6'!J22/'Table 6'!J$7*100</f>
        <v>0.69430478116204475</v>
      </c>
      <c r="K22" s="3">
        <f>'Table 6'!K22/'Table 6'!K$7*100</f>
        <v>0.55435059682255849</v>
      </c>
      <c r="L22" s="3">
        <f>'Table 6'!L22/'Table 6'!L$7*100</f>
        <v>0.59205185926824133</v>
      </c>
    </row>
    <row r="23" spans="1:12" ht="15" customHeight="1">
      <c r="B23" s="2"/>
      <c r="C23" s="2" t="str">
        <f>'Table 6'!C23</f>
        <v>Saudi Arabia</v>
      </c>
      <c r="D23" s="145"/>
      <c r="E23" s="145"/>
      <c r="F23" s="143"/>
      <c r="G23" s="178">
        <f>'Table 6'!G23/'Table 6'!G$7*100</f>
        <v>0.89076402050727221</v>
      </c>
      <c r="H23" s="178">
        <f>'Table 6'!H23/'Table 6'!H$7*100</f>
        <v>0.69438583618846228</v>
      </c>
      <c r="I23" s="178">
        <f>'Table 6'!I23/'Table 6'!I$7*100</f>
        <v>0.29931349641439448</v>
      </c>
      <c r="J23" s="178">
        <f>'Table 6'!J23/'Table 6'!J$7*100</f>
        <v>0.28255699282727098</v>
      </c>
      <c r="K23" s="3">
        <f>'Table 6'!K23/'Table 6'!K$7*100</f>
        <v>0.41898673322022861</v>
      </c>
      <c r="L23" s="3">
        <f>'Table 6'!L23/'Table 6'!L$7*100</f>
        <v>0.46682215574080227</v>
      </c>
    </row>
    <row r="24" spans="1:12" ht="15" customHeight="1">
      <c r="B24" s="2"/>
      <c r="C24" s="2" t="str">
        <f>'Table 6'!C24</f>
        <v>Bangladesh</v>
      </c>
      <c r="D24" s="145"/>
      <c r="E24" s="145"/>
      <c r="F24" s="143"/>
      <c r="G24" s="178">
        <f>'Table 6'!G24/'Table 6'!G$7*100</f>
        <v>0.92015460567517993</v>
      </c>
      <c r="H24" s="178">
        <f>'Table 6'!H24/'Table 6'!H$7*100</f>
        <v>6.9021552188616872E-2</v>
      </c>
      <c r="I24" s="178">
        <f>'Table 6'!I24/'Table 6'!I$7*100</f>
        <v>0.11813978362068393</v>
      </c>
      <c r="J24" s="178">
        <f>'Table 6'!J24/'Table 6'!J$7*100</f>
        <v>0.25361822634337705</v>
      </c>
      <c r="K24" s="3">
        <f>'Table 6'!K24/'Table 6'!K$7*100</f>
        <v>0.54632414895368087</v>
      </c>
      <c r="L24" s="3">
        <f>'Table 6'!L24/'Table 6'!L$7*100</f>
        <v>0.45530041032393348</v>
      </c>
    </row>
    <row r="25" spans="1:12" ht="15" customHeight="1">
      <c r="B25" s="2"/>
      <c r="C25" s="2" t="str">
        <f>'Table 6'!C25</f>
        <v>Pakistan</v>
      </c>
      <c r="D25" s="2"/>
      <c r="E25" s="2"/>
      <c r="G25" s="3">
        <f>'Table 6'!G25/'Table 6'!G$7*100</f>
        <v>0.2882414565844531</v>
      </c>
      <c r="H25" s="3">
        <f>'Table 6'!H25/'Table 6'!H$7*100</f>
        <v>0.12386489627340842</v>
      </c>
      <c r="I25" s="3">
        <f>'Table 6'!I25/'Table 6'!I$7*100</f>
        <v>8.9355228114422508E-2</v>
      </c>
      <c r="J25" s="3">
        <f>'Table 6'!J25/'Table 6'!J$7*100</f>
        <v>0.17848295598102212</v>
      </c>
      <c r="K25" s="3">
        <f>'Table 6'!K25/'Table 6'!K$7*100</f>
        <v>0.31146361697343544</v>
      </c>
      <c r="L25" s="3">
        <f>'Table 6'!L25/'Table 6'!L$7*100</f>
        <v>0.24568963009436751</v>
      </c>
    </row>
    <row r="26" spans="1:12" ht="15" customHeight="1">
      <c r="B26" s="179"/>
      <c r="C26" s="2" t="str">
        <f>'Table 6'!C26</f>
        <v>Cambodia</v>
      </c>
      <c r="D26" s="2"/>
      <c r="E26" s="2"/>
      <c r="G26" s="3">
        <f>'Table 6'!G26/'Table 6'!G$7*100</f>
        <v>0.26657905202946636</v>
      </c>
      <c r="H26" s="3">
        <f>'Table 6'!H26/'Table 6'!H$7*100</f>
        <v>0.20900944074396427</v>
      </c>
      <c r="I26" s="3">
        <f>'Table 6'!I26/'Table 6'!I$7*100</f>
        <v>0.23924819456297153</v>
      </c>
      <c r="J26" s="3">
        <f>'Table 6'!J26/'Table 6'!J$7*100</f>
        <v>0.20052951923922635</v>
      </c>
      <c r="K26" s="3">
        <f>'Table 6'!K26/'Table 6'!K$7*100</f>
        <v>0.20573042424500537</v>
      </c>
      <c r="L26" s="3">
        <f>'Table 6'!L26/'Table 6'!L$7*100</f>
        <v>0.18432322133343354</v>
      </c>
    </row>
    <row r="27" spans="1:12" ht="15" customHeight="1">
      <c r="B27" s="6"/>
      <c r="C27" s="6" t="str">
        <f>'Table 6'!C27</f>
        <v>Turkiye</v>
      </c>
      <c r="D27" s="6"/>
      <c r="E27" s="6"/>
      <c r="G27" s="8">
        <f>'Table 6'!G27/'Table 6'!G$7*100</f>
        <v>0.30836468719752774</v>
      </c>
      <c r="H27" s="8">
        <f>'Table 6'!H27/'Table 6'!H$7*100</f>
        <v>9.7761977219047683E-2</v>
      </c>
      <c r="I27" s="8">
        <f>'Table 6'!I27/'Table 6'!I$7*100</f>
        <v>7.6622156373863728E-2</v>
      </c>
      <c r="J27" s="8">
        <f>'Table 6'!J27/'Table 6'!J$7*100</f>
        <v>0.108423657147736</v>
      </c>
      <c r="K27" s="8">
        <f>'Table 6'!K27/'Table 6'!K$7*100</f>
        <v>0.11318163377633478</v>
      </c>
      <c r="L27" s="3">
        <f>'Table 6'!L27/'Table 6'!L$7*100</f>
        <v>0.12535693601024273</v>
      </c>
    </row>
    <row r="28" spans="1:12" ht="15" customHeight="1">
      <c r="A28" s="7"/>
      <c r="B28" s="6"/>
      <c r="C28" s="6" t="str">
        <f>'Table 6'!C28</f>
        <v>Nepal</v>
      </c>
      <c r="D28" s="6"/>
      <c r="E28" s="6"/>
      <c r="G28" s="8">
        <f>'Table 6'!G28/'Table 6'!G$7*100</f>
        <v>9.3377923241595259E-2</v>
      </c>
      <c r="H28" s="8">
        <f>'Table 6'!H28/'Table 6'!H$7*100</f>
        <v>5.622018244097822E-2</v>
      </c>
      <c r="I28" s="3">
        <f>'Table 6'!I28/'Table 6'!I$7*100</f>
        <v>1.834098364341993E-2</v>
      </c>
      <c r="J28" s="3">
        <f>'Table 6'!J28/'Table 6'!J$7*100</f>
        <v>0.14237262041467624</v>
      </c>
      <c r="K28" s="3">
        <f>'Table 6'!K28/'Table 6'!K$7*100</f>
        <v>0.12313186477340148</v>
      </c>
      <c r="L28" s="3">
        <f>'Table 6'!L28/'Table 6'!L$7*100</f>
        <v>0.11986864551415796</v>
      </c>
    </row>
    <row r="29" spans="1:12" ht="15" customHeight="1">
      <c r="B29" s="2"/>
      <c r="C29" s="2" t="str">
        <f>'Table 6'!C29</f>
        <v>Oman</v>
      </c>
      <c r="D29" s="2"/>
      <c r="E29" s="2"/>
      <c r="G29" s="3">
        <f>'Table 6'!G29/'Table 6'!G$7*100</f>
        <v>0.14511179181894623</v>
      </c>
      <c r="H29" s="3">
        <f>'Table 6'!H29/'Table 6'!H$7*100</f>
        <v>4.5506658981900747E-2</v>
      </c>
      <c r="I29" s="3">
        <f>'Table 6'!I29/'Table 6'!I$7*100</f>
        <v>4.2570388351306263E-2</v>
      </c>
      <c r="J29" s="3">
        <f>'Table 6'!J29/'Table 6'!J$7*100</f>
        <v>4.019049158574086E-2</v>
      </c>
      <c r="K29" s="3">
        <f>'Table 6'!K29/'Table 6'!K$7*100</f>
        <v>0.11166917404692137</v>
      </c>
      <c r="L29" s="3">
        <f>'Table 6'!L29/'Table 6'!L$7*100</f>
        <v>0.11181923513768853</v>
      </c>
    </row>
    <row r="30" spans="1:12" ht="15" customHeight="1">
      <c r="B30" s="2"/>
      <c r="C30" s="2" t="str">
        <f>'Table 6'!C30</f>
        <v>Kuwait</v>
      </c>
      <c r="D30" s="2"/>
      <c r="E30" s="2"/>
      <c r="G30" s="3">
        <f>'Table 6'!G30/'Table 6'!G$7*100</f>
        <v>7.4252218335912459E-2</v>
      </c>
      <c r="H30" s="3">
        <f>'Table 6'!H30/'Table 6'!H$7*100</f>
        <v>3.2173915681171304E-2</v>
      </c>
      <c r="I30" s="3">
        <f>'Table 6'!I30/'Table 6'!I$7*100</f>
        <v>3.0887806385989799E-2</v>
      </c>
      <c r="J30" s="3">
        <f>'Table 6'!J30/'Table 6'!J$7*100</f>
        <v>4.1989749154356014E-2</v>
      </c>
      <c r="K30" s="3">
        <f>'Table 6'!K30/'Table 6'!K$7*100</f>
        <v>0.10301497076644597</v>
      </c>
      <c r="L30" s="3">
        <f>'Table 6'!L30/'Table 6'!L$7*100</f>
        <v>9.1605740596215277E-2</v>
      </c>
    </row>
    <row r="31" spans="1:12" ht="15" customHeight="1">
      <c r="B31" s="2"/>
      <c r="C31" s="2" t="str">
        <f>'Table 6'!C31</f>
        <v>Sri Lanka</v>
      </c>
      <c r="D31" s="2"/>
      <c r="E31" s="2"/>
      <c r="G31" s="3">
        <f>'Table 6'!G31/'Table 6'!G$7*100</f>
        <v>0.1524028940300419</v>
      </c>
      <c r="H31" s="3">
        <f>'Table 6'!H31/'Table 6'!H$7*100</f>
        <v>0.10978027015160517</v>
      </c>
      <c r="I31" s="3">
        <f>'Table 6'!I31/'Table 6'!I$7*100</f>
        <v>0.10770529707481752</v>
      </c>
      <c r="J31" s="3">
        <f>'Table 6'!J31/'Table 6'!J$7*100</f>
        <v>0.14234998824400183</v>
      </c>
      <c r="K31" s="3">
        <f>'Table 6'!K31/'Table 6'!K$7*100</f>
        <v>0.12778310156080405</v>
      </c>
      <c r="L31" s="3">
        <f>'Table 6'!L31/'Table 6'!L$7*100</f>
        <v>9.0973695738274699E-2</v>
      </c>
    </row>
    <row r="32" spans="1:12" ht="15" customHeight="1">
      <c r="B32" s="2"/>
      <c r="C32" s="2" t="str">
        <f>'Table 6'!C32</f>
        <v>Myanmar</v>
      </c>
      <c r="D32" s="2"/>
      <c r="E32" s="2"/>
      <c r="G32" s="3">
        <f>'Table 6'!G32/'Table 6'!G$7*100</f>
        <v>0.1056413797444251</v>
      </c>
      <c r="H32" s="3">
        <f>'Table 6'!H32/'Table 6'!H$7*100</f>
        <v>0.17304814392831389</v>
      </c>
      <c r="I32" s="3">
        <f>'Table 6'!I32/'Table 6'!I$7*100</f>
        <v>5.4635689294197494E-2</v>
      </c>
      <c r="J32" s="3">
        <f>'Table 6'!J32/'Table 6'!J$7*100</f>
        <v>0.15096435820694704</v>
      </c>
      <c r="K32" s="3">
        <f>'Table 6'!K32/'Table 6'!K$7*100</f>
        <v>7.687439431732003E-2</v>
      </c>
      <c r="L32" s="3">
        <f>'Table 6'!L32/'Table 6'!L$7*100</f>
        <v>8.1608726194951728E-2</v>
      </c>
    </row>
    <row r="33" spans="1:12" ht="15" customHeight="1">
      <c r="A33" s="143"/>
      <c r="B33" s="2"/>
      <c r="C33" s="2" t="str">
        <f>'Table 6'!C33</f>
        <v>Iran</v>
      </c>
      <c r="D33" s="2"/>
      <c r="E33" s="2"/>
      <c r="G33" s="3">
        <f>'Table 6'!G33/'Table 6'!G$7*100</f>
        <v>0.21232082069318556</v>
      </c>
      <c r="H33" s="3">
        <f>'Table 6'!H33/'Table 6'!H$7*100</f>
        <v>5.8575866816016342E-2</v>
      </c>
      <c r="I33" s="3">
        <f>'Table 6'!I33/'Table 6'!I$7*100</f>
        <v>4.8754082217462398E-3</v>
      </c>
      <c r="J33" s="3">
        <f>'Table 6'!J33/'Table 6'!J$7*100</f>
        <v>1.3931515560763094E-2</v>
      </c>
      <c r="K33" s="3">
        <f>'Table 6'!K33/'Table 6'!K$7*100</f>
        <v>8.3693541337422031E-2</v>
      </c>
      <c r="L33" s="3">
        <f>'Table 6'!L33/'Table 6'!L$7*100</f>
        <v>8.026393237994589E-2</v>
      </c>
    </row>
    <row r="34" spans="1:12" ht="15" customHeight="1">
      <c r="A34" s="143"/>
      <c r="B34" s="2"/>
      <c r="C34" s="2" t="str">
        <f>'Table 6'!C34</f>
        <v>Qatar</v>
      </c>
      <c r="D34" s="2"/>
      <c r="E34" s="2"/>
      <c r="G34" s="3">
        <f>'Table 6'!G34/'Table 6'!G$7*100</f>
        <v>0.1465481583410741</v>
      </c>
      <c r="H34" s="3">
        <f>'Table 6'!H34/'Table 6'!H$7*100</f>
        <v>0.2057523575076102</v>
      </c>
      <c r="I34" s="3">
        <f>'Table 6'!I34/'Table 6'!I$7*100</f>
        <v>0.32671254108195791</v>
      </c>
      <c r="J34" s="3">
        <f>'Table 6'!J34/'Table 6'!J$7*100</f>
        <v>0.11900490419335366</v>
      </c>
      <c r="K34" s="3">
        <f>'Table 6'!K34/'Table 6'!K$7*100</f>
        <v>6.216060754989329E-2</v>
      </c>
      <c r="L34" s="3">
        <f>'Table 6'!L34/'Table 6'!L$7*100</f>
        <v>6.7554272034635029E-2</v>
      </c>
    </row>
    <row r="35" spans="1:12" ht="15" customHeight="1">
      <c r="B35" s="2"/>
      <c r="C35" s="2" t="str">
        <f>'Table 6'!C35</f>
        <v>Lao, People's Dem. Rep</v>
      </c>
      <c r="D35" s="2"/>
      <c r="E35" s="2"/>
      <c r="G35" s="3">
        <f>'Table 6'!G35/'Table 6'!G$7*100</f>
        <v>0.13588027299329508</v>
      </c>
      <c r="H35" s="3">
        <f>'Table 6'!H35/'Table 6'!H$7*100</f>
        <v>0.10909507793840915</v>
      </c>
      <c r="I35" s="3">
        <f>'Table 6'!I35/'Table 6'!I$7*100</f>
        <v>4.0488715099393648E-2</v>
      </c>
      <c r="J35" s="3">
        <f>'Table 6'!J35/'Table 6'!J$7*100</f>
        <v>2.7915368016210744E-2</v>
      </c>
      <c r="K35" s="3">
        <f>'Table 6'!K35/'Table 6'!K$7*100</f>
        <v>6.1019467197928279E-2</v>
      </c>
      <c r="L35" s="3">
        <f>'Table 6'!L35/'Table 6'!L$7*100</f>
        <v>4.4138142375857607E-2</v>
      </c>
    </row>
    <row r="36" spans="1:12" ht="15" customHeight="1">
      <c r="A36" s="143"/>
      <c r="B36" s="179"/>
      <c r="C36" s="2" t="str">
        <f>'Table 6'!C36</f>
        <v>Iraq</v>
      </c>
      <c r="D36" s="2"/>
      <c r="E36" s="2"/>
      <c r="G36" s="3">
        <f>'Table 6'!G36/'Table 6'!G$7*100</f>
        <v>0.11599203076829859</v>
      </c>
      <c r="H36" s="3">
        <f>'Table 6'!H36/'Table 6'!H$7*100</f>
        <v>3.2864486169196183E-2</v>
      </c>
      <c r="I36" s="3">
        <f>'Table 6'!I36/'Table 6'!I$7*100</f>
        <v>6.1110113303555827E-3</v>
      </c>
      <c r="J36" s="3">
        <f>'Table 6'!J36/'Table 6'!J$7*100</f>
        <v>1.5701775660701668E-2</v>
      </c>
      <c r="K36" s="3">
        <f>'Table 6'!K36/'Table 6'!K$7*100</f>
        <v>1.0956485995069104E-2</v>
      </c>
      <c r="L36" s="3">
        <f>'Table 6'!L36/'Table 6'!L$7*100</f>
        <v>2.2695557345164378E-2</v>
      </c>
    </row>
    <row r="37" spans="1:12" ht="15" customHeight="1">
      <c r="A37" s="143"/>
      <c r="B37" s="155"/>
      <c r="C37" s="2" t="str">
        <f>'Table 6'!C37</f>
        <v>Other Asia</v>
      </c>
      <c r="D37" s="145"/>
      <c r="E37" s="145"/>
      <c r="F37" s="143"/>
      <c r="G37" s="178">
        <f>'Table 6'!G37/'Table 6'!G$7*100</f>
        <v>0.43997874600526354</v>
      </c>
      <c r="H37" s="178">
        <f>'Table 6'!H37/'Table 6'!H$7*100</f>
        <v>0.48140615296583783</v>
      </c>
      <c r="I37" s="178">
        <f>'Table 6'!I37/'Table 6'!I$7*100</f>
        <v>0.31625647690827569</v>
      </c>
      <c r="J37" s="178">
        <f>'Table 6'!J37/'Table 6'!J$7*100</f>
        <v>0.33854898307574766</v>
      </c>
      <c r="K37" s="3">
        <f>'Table 6'!K37/'Table 6'!K$7*100</f>
        <v>0.25564774978046767</v>
      </c>
      <c r="L37" s="3">
        <f>'Table 6'!L37/'Table 6'!L$7*100</f>
        <v>0.29837787766575369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0"/>
      <c r="J38" s="150"/>
      <c r="K38" s="150"/>
      <c r="L38" s="150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177">
        <f>'Table 6'!G39/'Table 6'!G$7*100</f>
        <v>41.015564708496868</v>
      </c>
      <c r="H39" s="177">
        <f>'Table 6'!H39/'Table 6'!H$7*100</f>
        <v>30.230056566328212</v>
      </c>
      <c r="I39" s="177">
        <f>'Table 6'!I39/'Table 6'!I$7*100</f>
        <v>28.909338927920103</v>
      </c>
      <c r="J39" s="177">
        <f>'Table 6'!J39/'Table 6'!J$7*100</f>
        <v>36.593480073349731</v>
      </c>
      <c r="K39" s="177">
        <f>'Table 6'!K39/'Table 6'!K$7*100</f>
        <v>36.844254979928799</v>
      </c>
      <c r="L39" s="177">
        <f>'Table 6'!L39/'Table 6'!L$7*100</f>
        <v>37.226425919860688</v>
      </c>
    </row>
    <row r="40" spans="1:12" ht="14.1" customHeight="1">
      <c r="A40" s="143"/>
      <c r="B40" s="155"/>
      <c r="C40" s="145"/>
      <c r="D40" s="145"/>
      <c r="E40" s="145"/>
      <c r="F40" s="143"/>
      <c r="G40" s="156"/>
      <c r="H40" s="156"/>
      <c r="I40" s="156"/>
      <c r="J40" s="156"/>
      <c r="K40" s="158"/>
      <c r="L40" s="158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2">
        <f>'Table 6'!G41/'Table 6'!G$7*100</f>
        <v>14.423749989697226</v>
      </c>
      <c r="H41" s="22">
        <f>'Table 6'!H41/'Table 6'!H$7*100</f>
        <v>27.852844032805152</v>
      </c>
      <c r="I41" s="22">
        <f>'Table 6'!I41/'Table 6'!I$7*100</f>
        <v>31.723838389700248</v>
      </c>
      <c r="J41" s="22">
        <f>'Table 6'!J41/'Table 6'!J$7*100</f>
        <v>26.71031808865208</v>
      </c>
      <c r="K41" s="31">
        <f>'Table 6'!K41/'Table 6'!K$7*100</f>
        <v>19.213717575856009</v>
      </c>
      <c r="L41" s="31">
        <f>'Table 6'!L41/'Table 6'!L$7*100</f>
        <v>16.198773191460358</v>
      </c>
    </row>
    <row r="42" spans="1:12" ht="15" customHeight="1">
      <c r="A42" s="143"/>
      <c r="B42" s="36"/>
      <c r="C42" s="2" t="str">
        <f>'Table 6'!C42</f>
        <v>United States of America</v>
      </c>
      <c r="D42" s="2"/>
      <c r="E42" s="2"/>
      <c r="G42" s="3">
        <f>'Table 6'!G42/'Table 6'!G$7*100</f>
        <v>13.557902375448855</v>
      </c>
      <c r="H42" s="3">
        <f>'Table 6'!H42/'Table 6'!H$7*100</f>
        <v>26.757705728639316</v>
      </c>
      <c r="I42" s="3">
        <f>'Table 6'!I42/'Table 6'!I$7*100</f>
        <v>30.961169184898857</v>
      </c>
      <c r="J42" s="3">
        <f>'Table 6'!J42/'Table 6'!J$7*100</f>
        <v>26.016880402528997</v>
      </c>
      <c r="K42" s="3">
        <f>'Table 6'!K42/'Table 6'!K$7*100</f>
        <v>18.471638364385736</v>
      </c>
      <c r="L42" s="3">
        <f>'Table 6'!L42/'Table 6'!L$7*100</f>
        <v>15.35646368538505</v>
      </c>
    </row>
    <row r="43" spans="1:12" ht="15" customHeight="1">
      <c r="B43" s="155"/>
      <c r="C43" s="2" t="str">
        <f>'Table 6'!C43</f>
        <v>Canada</v>
      </c>
      <c r="D43" s="145"/>
      <c r="E43" s="145"/>
      <c r="F43" s="143"/>
      <c r="G43" s="3">
        <f>'Table 6'!G43/'Table 6'!G$7*100</f>
        <v>0.39379824050917001</v>
      </c>
      <c r="H43" s="3">
        <f>'Table 6'!H43/'Table 6'!H$7*100</f>
        <v>0.30195140806139287</v>
      </c>
      <c r="I43" s="3">
        <f>'Table 6'!I43/'Table 6'!I$7*100</f>
        <v>0.29710690005407464</v>
      </c>
      <c r="J43" s="3">
        <f>'Table 6'!J43/'Table 6'!J$7*100</f>
        <v>0.35420903067176834</v>
      </c>
      <c r="K43" s="3">
        <f>'Table 6'!K43/'Table 6'!K$7*100</f>
        <v>0.43980728770489019</v>
      </c>
      <c r="L43" s="3">
        <f>'Table 6'!L43/'Table 6'!L$7*100</f>
        <v>0.52215058026926664</v>
      </c>
    </row>
    <row r="44" spans="1:12" ht="15" customHeight="1">
      <c r="A44" s="143"/>
      <c r="B44" s="155"/>
      <c r="C44" s="2" t="str">
        <f>'Table 6'!C44</f>
        <v>Other Americas</v>
      </c>
      <c r="D44" s="145"/>
      <c r="E44" s="145"/>
      <c r="F44" s="143"/>
      <c r="G44" s="3">
        <f>'Table 6'!G44/'Table 6'!G$7*100</f>
        <v>0.47204937373920286</v>
      </c>
      <c r="H44" s="3">
        <f>'Table 6'!H44/'Table 6'!H$7*100</f>
        <v>0.79318689610444448</v>
      </c>
      <c r="I44" s="3">
        <f>'Table 6'!I44/'Table 6'!I$7*100</f>
        <v>0.46556230474731092</v>
      </c>
      <c r="J44" s="3">
        <f>'Table 6'!J44/'Table 6'!J$7*100</f>
        <v>0.33922865545131337</v>
      </c>
      <c r="K44" s="3">
        <f>'Table 6'!K44/'Table 6'!K$7*100</f>
        <v>0.30227192376538276</v>
      </c>
      <c r="L44" s="3">
        <f>'Table 6'!L44/'Table 6'!L$7*100</f>
        <v>0.32015892580604116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59"/>
      <c r="J45" s="159"/>
      <c r="K45" s="108"/>
      <c r="L45" s="108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2">
        <f>'Table 6'!G46/'Table 6'!G$7*100</f>
        <v>11.39227523964307</v>
      </c>
      <c r="H46" s="22">
        <f>'Table 6'!H46/'Table 6'!H$7*100</f>
        <v>17.078994616282355</v>
      </c>
      <c r="I46" s="22">
        <f>'Table 6'!I46/'Table 6'!I$7*100</f>
        <v>17.901205468247866</v>
      </c>
      <c r="J46" s="22">
        <f>'Table 6'!J46/'Table 6'!J$7*100</f>
        <v>13.681518481727622</v>
      </c>
      <c r="K46" s="31">
        <f>'Table 6'!K46/'Table 6'!K$7*100</f>
        <v>13.348166927015914</v>
      </c>
      <c r="L46" s="31">
        <f>'Table 6'!L46/'Table 6'!L$7*100</f>
        <v>11.81631249638453</v>
      </c>
    </row>
    <row r="47" spans="1:12" ht="15" customHeight="1">
      <c r="A47" s="143"/>
      <c r="B47" s="2"/>
      <c r="C47" s="2" t="str">
        <f>'Table 6'!C47</f>
        <v>United Kingdom</v>
      </c>
      <c r="D47" s="145"/>
      <c r="E47" s="145"/>
      <c r="F47" s="143"/>
      <c r="G47" s="3">
        <f>'Table 6'!G47/'Table 6'!G$7*100</f>
        <v>4.2820964632385312</v>
      </c>
      <c r="H47" s="3">
        <f>'Table 6'!H47/'Table 6'!H$7*100</f>
        <v>6.350504494011151</v>
      </c>
      <c r="I47" s="3">
        <f>'Table 6'!I47/'Table 6'!I$7*100</f>
        <v>6.9783638286729524</v>
      </c>
      <c r="J47" s="3">
        <f>'Table 6'!J47/'Table 6'!J$7*100</f>
        <v>5.2555634614128417</v>
      </c>
      <c r="K47" s="3">
        <f>'Table 6'!K47/'Table 6'!K$7*100</f>
        <v>5.3794387064488403</v>
      </c>
      <c r="L47" s="3">
        <f>'Table 6'!L47/'Table 6'!L$7*100</f>
        <v>4.4767729052819751</v>
      </c>
    </row>
    <row r="48" spans="1:12" ht="15" customHeight="1">
      <c r="B48" s="2"/>
      <c r="C48" s="2" t="str">
        <f>'Table 6'!C48</f>
        <v>Germany</v>
      </c>
      <c r="D48" s="2"/>
      <c r="E48" s="2"/>
      <c r="G48" s="3">
        <f>'Table 6'!G48/'Table 6'!G$7*100</f>
        <v>2.0578320874846256</v>
      </c>
      <c r="H48" s="3">
        <f>'Table 6'!H48/'Table 6'!H$7*100</f>
        <v>2.8314928195620848</v>
      </c>
      <c r="I48" s="3">
        <f>'Table 6'!I48/'Table 6'!I$7*100</f>
        <v>3.1353917216749481</v>
      </c>
      <c r="J48" s="3">
        <f>'Table 6'!J48/'Table 6'!J$7*100</f>
        <v>2.035122271575128</v>
      </c>
      <c r="K48" s="3">
        <f>'Table 6'!K48/'Table 6'!K$7*100</f>
        <v>1.645524387533561</v>
      </c>
      <c r="L48" s="3">
        <f>'Table 6'!L48/'Table 6'!L$7*100</f>
        <v>1.5715360990526537</v>
      </c>
    </row>
    <row r="49" spans="1:12" ht="15" customHeight="1">
      <c r="B49" s="2"/>
      <c r="C49" s="2" t="str">
        <f>'Table 6'!C49</f>
        <v>Netherlands</v>
      </c>
      <c r="D49" s="145"/>
      <c r="E49" s="145"/>
      <c r="F49" s="143"/>
      <c r="G49" s="3">
        <f>'Table 6'!G49/'Table 6'!G$7*100</f>
        <v>0.88818032318035267</v>
      </c>
      <c r="H49" s="3">
        <f>'Table 6'!H49/'Table 6'!H$7*100</f>
        <v>1.5661030743789377</v>
      </c>
      <c r="I49" s="3">
        <f>'Table 6'!I49/'Table 6'!I$7*100</f>
        <v>1.7367094446923661</v>
      </c>
      <c r="J49" s="3">
        <f>'Table 6'!J49/'Table 6'!J$7*100</f>
        <v>1.5454950621837278</v>
      </c>
      <c r="K49" s="3">
        <f>'Table 6'!K49/'Table 6'!K$7*100</f>
        <v>1.6083139803622721</v>
      </c>
      <c r="L49" s="3">
        <f>'Table 6'!L49/'Table 6'!L$7*100</f>
        <v>1.2426780125210679</v>
      </c>
    </row>
    <row r="50" spans="1:12" ht="15" customHeight="1">
      <c r="B50" s="2"/>
      <c r="C50" s="2" t="str">
        <f>'Table 6'!C50</f>
        <v>Ireland</v>
      </c>
      <c r="D50" s="2"/>
      <c r="E50" s="2"/>
      <c r="G50" s="3">
        <f>'Table 6'!G50/'Table 6'!G$7*100</f>
        <v>0.4602194708123773</v>
      </c>
      <c r="H50" s="3">
        <f>'Table 6'!H50/'Table 6'!H$7*100</f>
        <v>0.80559780309950835</v>
      </c>
      <c r="I50" s="3">
        <f>'Table 6'!I50/'Table 6'!I$7*100</f>
        <v>1.0590095312356889</v>
      </c>
      <c r="J50" s="3">
        <f>'Table 6'!J50/'Table 6'!J$7*100</f>
        <v>0.82586700380302513</v>
      </c>
      <c r="K50" s="3">
        <f>'Table 6'!K50/'Table 6'!K$7*100</f>
        <v>0.75701609758740973</v>
      </c>
      <c r="L50" s="3">
        <f>'Table 6'!L50/'Table 6'!L$7*100</f>
        <v>0.84570566632826794</v>
      </c>
    </row>
    <row r="51" spans="1:12" ht="15" customHeight="1">
      <c r="B51" s="2"/>
      <c r="C51" s="2" t="str">
        <f>'Table 6'!C51</f>
        <v>France</v>
      </c>
      <c r="D51" s="145"/>
      <c r="E51" s="145"/>
      <c r="F51" s="143"/>
      <c r="G51" s="3">
        <f>'Table 6'!G51/'Table 6'!G$7*100</f>
        <v>0.73577449179545973</v>
      </c>
      <c r="H51" s="3">
        <f>'Table 6'!H51/'Table 6'!H$7*100</f>
        <v>0.79311912984160093</v>
      </c>
      <c r="I51" s="3">
        <f>'Table 6'!I51/'Table 6'!I$7*100</f>
        <v>0.81144600031128555</v>
      </c>
      <c r="J51" s="3">
        <f>'Table 6'!J51/'Table 6'!J$7*100</f>
        <v>0.89153566152547681</v>
      </c>
      <c r="K51" s="3">
        <f>'Table 6'!K51/'Table 6'!K$7*100</f>
        <v>0.90308360125513731</v>
      </c>
      <c r="L51" s="3">
        <f>'Table 6'!L51/'Table 6'!L$7*100</f>
        <v>0.83793048518657942</v>
      </c>
    </row>
    <row r="52" spans="1:12" ht="15" customHeight="1">
      <c r="B52" s="2"/>
      <c r="C52" s="2" t="str">
        <f>'Table 6'!C52</f>
        <v>Switzerland</v>
      </c>
      <c r="D52" s="145"/>
      <c r="E52" s="145"/>
      <c r="F52" s="143"/>
      <c r="G52" s="3">
        <f>'Table 6'!G52/'Table 6'!G$7*100</f>
        <v>0.46340708829665772</v>
      </c>
      <c r="H52" s="3">
        <f>'Table 6'!H52/'Table 6'!H$7*100</f>
        <v>0.85990009273651713</v>
      </c>
      <c r="I52" s="3">
        <f>'Table 6'!I52/'Table 6'!I$7*100</f>
        <v>0.90476015529759435</v>
      </c>
      <c r="J52" s="3">
        <f>'Table 6'!J52/'Table 6'!J$7*100</f>
        <v>0.81019634737700064</v>
      </c>
      <c r="K52" s="3">
        <f>'Table 6'!K52/'Table 6'!K$7*100</f>
        <v>0.65407395465466223</v>
      </c>
      <c r="L52" s="3">
        <f>'Table 6'!L52/'Table 6'!L$7*100</f>
        <v>0.45099632895582076</v>
      </c>
    </row>
    <row r="53" spans="1:12" ht="15" customHeight="1">
      <c r="A53" s="143"/>
      <c r="B53" s="2"/>
      <c r="C53" s="2" t="str">
        <f>'Table 6'!C53</f>
        <v>Belgium</v>
      </c>
      <c r="D53" s="2"/>
      <c r="E53" s="2"/>
      <c r="G53" s="3">
        <f>'Table 6'!G53/'Table 6'!G$7*100</f>
        <v>0.15314193251054775</v>
      </c>
      <c r="H53" s="3">
        <f>'Table 6'!H53/'Table 6'!H$7*100</f>
        <v>0.62711222331922301</v>
      </c>
      <c r="I53" s="3">
        <f>'Table 6'!I53/'Table 6'!I$7*100</f>
        <v>0.51353618536953927</v>
      </c>
      <c r="J53" s="3">
        <f>'Table 6'!J53/'Table 6'!J$7*100</f>
        <v>0.41622895812830596</v>
      </c>
      <c r="K53" s="3">
        <f>'Table 6'!K53/'Table 6'!K$7*100</f>
        <v>0.36658454251385825</v>
      </c>
      <c r="L53" s="3">
        <f>'Table 6'!L53/'Table 6'!L$7*100</f>
        <v>0.36904131629472708</v>
      </c>
    </row>
    <row r="54" spans="1:12" ht="15" customHeight="1">
      <c r="B54" s="2"/>
      <c r="C54" s="2" t="str">
        <f>'Table 6'!C54</f>
        <v>Russian Federation</v>
      </c>
      <c r="D54" s="2"/>
      <c r="E54" s="2"/>
      <c r="G54" s="3">
        <f>'Table 6'!G54/'Table 6'!G$7*100</f>
        <v>0.20720218612987265</v>
      </c>
      <c r="H54" s="3">
        <f>'Table 6'!H54/'Table 6'!H$7*100</f>
        <v>0.17280612156101544</v>
      </c>
      <c r="I54" s="3">
        <f>'Table 6'!I54/'Table 6'!I$7*100</f>
        <v>8.5331568359088977E-2</v>
      </c>
      <c r="J54" s="3">
        <f>'Table 6'!J54/'Table 6'!J$7*100</f>
        <v>7.0829499891549477E-2</v>
      </c>
      <c r="K54" s="3">
        <f>'Table 6'!K54/'Table 6'!K$7*100</f>
        <v>0.26941580045395125</v>
      </c>
      <c r="L54" s="3">
        <f>'Table 6'!L54/'Table 6'!L$7*100</f>
        <v>0.21536218255902148</v>
      </c>
    </row>
    <row r="55" spans="1:12" ht="15" customHeight="1">
      <c r="A55" s="143"/>
      <c r="B55" s="2"/>
      <c r="C55" s="2" t="str">
        <f>'Table 6'!C55</f>
        <v>Sweden</v>
      </c>
      <c r="D55" s="145"/>
      <c r="E55" s="145"/>
      <c r="F55" s="143"/>
      <c r="G55" s="3">
        <f>'Table 6'!G55/'Table 6'!G$7*100</f>
        <v>0.17647980427253188</v>
      </c>
      <c r="H55" s="3">
        <f>'Table 6'!H55/'Table 6'!H$7*100</f>
        <v>0.22464623698137484</v>
      </c>
      <c r="I55" s="3">
        <f>'Table 6'!I55/'Table 6'!I$7*100</f>
        <v>0.23528813202646348</v>
      </c>
      <c r="J55" s="3">
        <f>'Table 6'!J55/'Table 6'!J$7*100</f>
        <v>0.25218886331422169</v>
      </c>
      <c r="K55" s="3">
        <f>'Table 6'!K55/'Table 6'!K$7*100</f>
        <v>0.2522710000827878</v>
      </c>
      <c r="L55" s="3">
        <f>'Table 6'!L55/'Table 6'!L$7*100</f>
        <v>0.20284110628207333</v>
      </c>
    </row>
    <row r="56" spans="1:12" ht="15" customHeight="1">
      <c r="A56" s="143"/>
      <c r="B56" s="2"/>
      <c r="C56" s="2" t="str">
        <f>'Table 6'!C56</f>
        <v>Italy</v>
      </c>
      <c r="D56" s="145"/>
      <c r="E56" s="145"/>
      <c r="F56" s="143"/>
      <c r="G56" s="3">
        <f>'Table 6'!G56/'Table 6'!G$7*100</f>
        <v>0.21746354156627645</v>
      </c>
      <c r="H56" s="3">
        <f>'Table 6'!H56/'Table 6'!H$7*100</f>
        <v>0.16095240383822088</v>
      </c>
      <c r="I56" s="3">
        <f>'Table 6'!I56/'Table 6'!I$7*100</f>
        <v>0.16165277360815358</v>
      </c>
      <c r="J56" s="3">
        <f>'Table 6'!J56/'Table 6'!J$7*100</f>
        <v>0.11256392987048486</v>
      </c>
      <c r="K56" s="3">
        <f>'Table 6'!K56/'Table 6'!K$7*100</f>
        <v>0.19741881950615364</v>
      </c>
      <c r="L56" s="3">
        <f>'Table 6'!L56/'Table 6'!L$7*100</f>
        <v>0.19343949048965806</v>
      </c>
    </row>
    <row r="57" spans="1:12" ht="15" customHeight="1">
      <c r="A57" s="143"/>
      <c r="B57" s="2"/>
      <c r="C57" s="2" t="str">
        <f>'Table 6'!C57</f>
        <v>Norway</v>
      </c>
      <c r="D57" s="2"/>
      <c r="E57" s="2"/>
      <c r="G57" s="3">
        <f>'Table 6'!G57/'Table 6'!G$7*100</f>
        <v>0.11865092437940315</v>
      </c>
      <c r="H57" s="3">
        <f>'Table 6'!H57/'Table 6'!H$7*100</f>
        <v>0.1977344253927544</v>
      </c>
      <c r="I57" s="3">
        <f>'Table 6'!I57/'Table 6'!I$7*100</f>
        <v>0.28489736970420421</v>
      </c>
      <c r="J57" s="3">
        <f>'Table 6'!J57/'Table 6'!J$7*100</f>
        <v>0.18339413701736787</v>
      </c>
      <c r="K57" s="3">
        <f>'Table 6'!K57/'Table 6'!K$7*100</f>
        <v>0.15932781099359536</v>
      </c>
      <c r="L57" s="3">
        <f>'Table 6'!L57/'Table 6'!L$7*100</f>
        <v>0.1822022681977645</v>
      </c>
    </row>
    <row r="58" spans="1:12" ht="15" customHeight="1">
      <c r="A58" s="143"/>
      <c r="B58" s="2"/>
      <c r="C58" s="2" t="str">
        <f>'Table 6'!C58</f>
        <v>Austria</v>
      </c>
      <c r="D58" s="145"/>
      <c r="E58" s="145"/>
      <c r="F58" s="143"/>
      <c r="G58" s="3">
        <f>'Table 6'!G58/'Table 6'!G$7*100</f>
        <v>0.4415396563730728</v>
      </c>
      <c r="H58" s="3">
        <f>'Table 6'!H58/'Table 6'!H$7*100</f>
        <v>0.698165687738181</v>
      </c>
      <c r="I58" s="3">
        <f>'Table 6'!I58/'Table 6'!I$7*100</f>
        <v>0.86143682130197918</v>
      </c>
      <c r="J58" s="3">
        <f>'Table 6'!J58/'Table 6'!J$7*100</f>
        <v>0.22392623292922553</v>
      </c>
      <c r="K58" s="3">
        <f>'Table 6'!K58/'Table 6'!K$7*100</f>
        <v>9.56762843411572E-2</v>
      </c>
      <c r="L58" s="3">
        <f>'Table 6'!L58/'Table 6'!L$7*100</f>
        <v>7.8676614511958273E-2</v>
      </c>
    </row>
    <row r="59" spans="1:12" ht="15" customHeight="1">
      <c r="A59" s="143"/>
      <c r="B59" s="2"/>
      <c r="C59" s="2" t="str">
        <f>'Table 6'!C59</f>
        <v>Poland</v>
      </c>
      <c r="D59" s="2"/>
      <c r="E59" s="2"/>
      <c r="G59" s="3">
        <f>'Table 6'!G59/'Table 6'!G$7*100</f>
        <v>0.23788579490318063</v>
      </c>
      <c r="H59" s="3">
        <f>'Table 6'!H59/'Table 6'!H$7*100</f>
        <v>5.6734345514616674E-2</v>
      </c>
      <c r="I59" s="3">
        <f>'Table 6'!I59/'Table 6'!I$7*100</f>
        <v>2.4628022990167472E-2</v>
      </c>
      <c r="J59" s="3">
        <f>'Table 6'!J59/'Table 6'!J$7*100</f>
        <v>3.8473982891154002E-2</v>
      </c>
      <c r="K59" s="3">
        <f>'Table 6'!K59/'Table 6'!K$7*100</f>
        <v>2.7643291609241661E-2</v>
      </c>
      <c r="L59" s="3">
        <f>'Table 6'!L59/'Table 6'!L$7*100</f>
        <v>4.9444848648911882E-2</v>
      </c>
    </row>
    <row r="60" spans="1:12" ht="15" customHeight="1">
      <c r="A60" s="143"/>
      <c r="B60" s="155"/>
      <c r="C60" s="2" t="str">
        <f>'Table 6'!C60</f>
        <v>Other Europe</v>
      </c>
      <c r="D60" s="145"/>
      <c r="E60" s="145"/>
      <c r="F60" s="143"/>
      <c r="G60" s="3">
        <f>'Table 6'!G60/'Table 6'!G$7*100</f>
        <v>0.95240147470017789</v>
      </c>
      <c r="H60" s="3">
        <f>'Table 6'!H60/'Table 6'!H$7*100</f>
        <v>1.7341257583071701</v>
      </c>
      <c r="I60" s="3">
        <f>'Table 6'!I60/'Table 6'!I$7*100</f>
        <v>1.1087539130034336</v>
      </c>
      <c r="J60" s="3">
        <f>'Table 6'!J60/'Table 6'!J$7*100</f>
        <v>1.0201330698081099</v>
      </c>
      <c r="K60" s="3">
        <f>'Table 6'!K60/'Table 6'!K$7*100</f>
        <v>1.0323786496732865</v>
      </c>
      <c r="L60" s="3">
        <f>'Table 6'!L60/'Table 6'!L$7*100</f>
        <v>1.0996851720740477</v>
      </c>
    </row>
    <row r="61" spans="1:12" ht="7.5" customHeight="1">
      <c r="A61" s="147"/>
      <c r="B61" s="148"/>
      <c r="C61" s="149"/>
      <c r="D61" s="149"/>
      <c r="E61" s="149"/>
      <c r="F61" s="147"/>
      <c r="G61" s="176"/>
      <c r="H61" s="176"/>
      <c r="I61" s="176"/>
      <c r="J61" s="176"/>
      <c r="K61" s="150"/>
      <c r="L61" s="150"/>
    </row>
    <row r="62" spans="1:12" s="311" customFormat="1" ht="14.4" customHeight="1">
      <c r="A62" s="161"/>
      <c r="B62" s="162" t="s">
        <v>198</v>
      </c>
      <c r="C62" s="162"/>
      <c r="D62" s="162"/>
      <c r="E62" s="162"/>
      <c r="F62" s="163"/>
      <c r="G62" s="177">
        <f>'Table 6'!G62/'Table 6'!G$7*100</f>
        <v>6.1836642100060217</v>
      </c>
      <c r="H62" s="177">
        <f>'Table 6'!H62/'Table 6'!H$7*100</f>
        <v>9.3797414198606823</v>
      </c>
      <c r="I62" s="177">
        <f>'Table 6'!I62/'Table 6'!I$7*100</f>
        <v>9.530662178217236</v>
      </c>
      <c r="J62" s="177">
        <f>'Table 6'!J62/'Table 6'!J$7*100</f>
        <v>7.2702014967616346</v>
      </c>
      <c r="K62" s="177">
        <f>'Table 6'!K62/'Table 6'!K$7*100</f>
        <v>6.8046471009870437</v>
      </c>
      <c r="L62" s="177">
        <f>'Table 6'!L62/'Table 6'!L$7*100</f>
        <v>6.3543513008835788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46"/>
      <c r="K63" s="141"/>
      <c r="L63" s="141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2">
        <f>'Table 6'!G64/'Table 6'!G$7*100</f>
        <v>3.3879627092462181</v>
      </c>
      <c r="H64" s="22">
        <f>'Table 6'!H64/'Table 6'!H$7*100</f>
        <v>2.6431875855992777</v>
      </c>
      <c r="I64" s="22">
        <f>'Table 6'!I64/'Table 6'!I$7*100</f>
        <v>1.6942798787541731</v>
      </c>
      <c r="J64" s="22">
        <f>'Table 6'!J64/'Table 6'!J$7*100</f>
        <v>3.2185754502677426</v>
      </c>
      <c r="K64" s="31">
        <f>'Table 6'!K64/'Table 6'!K$7*100</f>
        <v>3.8226734976712891</v>
      </c>
      <c r="L64" s="31">
        <f>'Table 6'!L64/'Table 6'!L$7*100</f>
        <v>3.3655668113022745</v>
      </c>
    </row>
    <row r="65" spans="1:12" ht="15" customHeight="1">
      <c r="A65" s="143"/>
      <c r="B65" s="155"/>
      <c r="C65" s="145" t="str">
        <f>'Table 6'!C65</f>
        <v>Australia</v>
      </c>
      <c r="D65" s="145"/>
      <c r="E65" s="145"/>
      <c r="F65" s="143"/>
      <c r="G65" s="3">
        <f>'Table 6'!G65/'Table 6'!G$7*100</f>
        <v>3.070767158424712</v>
      </c>
      <c r="H65" s="3">
        <f>'Table 6'!H65/'Table 6'!H$7*100</f>
        <v>2.2817029778023326</v>
      </c>
      <c r="I65" s="3">
        <f>'Table 6'!I65/'Table 6'!I$7*100</f>
        <v>1.390604294527124</v>
      </c>
      <c r="J65" s="3">
        <f>'Table 6'!J65/'Table 6'!J$7*100</f>
        <v>2.8511548899647909</v>
      </c>
      <c r="K65" s="3">
        <f>'Table 6'!K65/'Table 6'!K$7*100</f>
        <v>3.4163285480625598</v>
      </c>
      <c r="L65" s="3">
        <f>'Table 6'!L65/'Table 6'!L$7*100</f>
        <v>3.0155304868401895</v>
      </c>
    </row>
    <row r="66" spans="1:12" ht="15" customHeight="1">
      <c r="A66" s="143"/>
      <c r="B66" s="155"/>
      <c r="C66" s="145" t="str">
        <f>'Table 6'!C66</f>
        <v>New Zealand</v>
      </c>
      <c r="D66" s="145"/>
      <c r="E66" s="145"/>
      <c r="F66" s="143"/>
      <c r="G66" s="3">
        <f>'Table 6'!G66/'Table 6'!G$7*100</f>
        <v>0.28026418828016919</v>
      </c>
      <c r="H66" s="3">
        <f>'Table 6'!H66/'Table 6'!H$7*100</f>
        <v>0.17810694923233411</v>
      </c>
      <c r="I66" s="3">
        <f>'Table 6'!I66/'Table 6'!I$7*100</f>
        <v>0.16445445823034036</v>
      </c>
      <c r="J66" s="3">
        <f>'Table 6'!J66/'Table 6'!J$7*100</f>
        <v>0.27760974176891295</v>
      </c>
      <c r="K66" s="3">
        <f>'Table 6'!K66/'Table 6'!K$7*100</f>
        <v>0.31687031431744228</v>
      </c>
      <c r="L66" s="3">
        <f>'Table 6'!L66/'Table 6'!L$7*100</f>
        <v>0.28135878312942902</v>
      </c>
    </row>
    <row r="67" spans="1:12" ht="15" customHeight="1">
      <c r="A67" s="143"/>
      <c r="B67" s="155"/>
      <c r="C67" s="145" t="str">
        <f>'Table 6'!C67</f>
        <v>Other Oceania</v>
      </c>
      <c r="D67" s="145"/>
      <c r="E67" s="145"/>
      <c r="F67" s="143"/>
      <c r="G67" s="3">
        <f>'Table 6'!G67/'Table 6'!G$7*100</f>
        <v>3.6931362541336443E-2</v>
      </c>
      <c r="H67" s="3">
        <f>'Table 6'!H67/'Table 6'!H$7*100</f>
        <v>0.18337765856461116</v>
      </c>
      <c r="I67" s="3">
        <f>'Table 6'!I67/'Table 6'!I$7*100</f>
        <v>0.13922112599670894</v>
      </c>
      <c r="J67" s="3">
        <f>'Table 6'!J67/'Table 6'!J$7*100</f>
        <v>8.981081853403905E-2</v>
      </c>
      <c r="K67" s="3">
        <f>'Table 6'!K67/'Table 6'!K$7*100</f>
        <v>8.9474635291287061E-2</v>
      </c>
      <c r="L67" s="3">
        <f>'Table 6'!L67/'Table 6'!L$7*100</f>
        <v>6.8677541332655828E-2</v>
      </c>
    </row>
    <row r="68" spans="1:12" ht="14.1" customHeight="1">
      <c r="A68" s="143"/>
      <c r="B68" s="155"/>
      <c r="C68" s="145"/>
      <c r="D68" s="145"/>
      <c r="E68" s="145"/>
      <c r="F68" s="143"/>
      <c r="G68" s="159"/>
      <c r="H68" s="159"/>
      <c r="I68" s="159"/>
      <c r="J68" s="159"/>
      <c r="K68" s="108"/>
      <c r="L68" s="108"/>
    </row>
    <row r="69" spans="1:12" s="60" customFormat="1" ht="17.100000000000001" customHeight="1">
      <c r="A69" s="18"/>
      <c r="B69" s="19" t="s">
        <v>47</v>
      </c>
      <c r="C69" s="19"/>
      <c r="D69" s="19"/>
      <c r="E69" s="19"/>
      <c r="F69" s="18"/>
      <c r="G69" s="22">
        <f>'Table 6'!G69/'Table 6'!G$7*100</f>
        <v>0.84882211806113872</v>
      </c>
      <c r="H69" s="22">
        <f>'Table 6'!H69/'Table 6'!H$7*100</f>
        <v>0.86809120530086203</v>
      </c>
      <c r="I69" s="22">
        <f>'Table 6'!I69/'Table 6'!I$7*100</f>
        <v>0.52689841531062165</v>
      </c>
      <c r="J69" s="22">
        <f>'Table 6'!J69/'Table 6'!J$7*100</f>
        <v>0.47057233619421884</v>
      </c>
      <c r="K69" s="31">
        <f>'Table 6'!K69/'Table 6'!K$7*100</f>
        <v>0.40818616033392241</v>
      </c>
      <c r="L69" s="31">
        <f>'Table 6'!L69/'Table 6'!L$7*100</f>
        <v>0.43309978321931936</v>
      </c>
    </row>
    <row r="70" spans="1:12" ht="15" customHeight="1">
      <c r="A70" s="143"/>
      <c r="B70" s="155"/>
      <c r="C70" s="145" t="str">
        <f>'Table 6'!C70</f>
        <v>Mauritius</v>
      </c>
      <c r="D70" s="145"/>
      <c r="E70" s="145"/>
      <c r="F70" s="143"/>
      <c r="G70" s="3">
        <f>'Table 6'!G70/'Table 6'!G$7*100</f>
        <v>0.10607728320431013</v>
      </c>
      <c r="H70" s="3">
        <f>'Table 6'!H70/'Table 6'!H$7*100</f>
        <v>0.18484162497302525</v>
      </c>
      <c r="I70" s="3">
        <f>'Table 6'!I70/'Table 6'!I$7*100</f>
        <v>0.12297998623915177</v>
      </c>
      <c r="J70" s="3">
        <f>'Table 6'!J70/'Table 6'!J$7*100</f>
        <v>0.12796865829108497</v>
      </c>
      <c r="K70" s="3">
        <f>'Table 6'!K70/'Table 6'!K$7*100</f>
        <v>7.5447071351244233E-2</v>
      </c>
      <c r="L70" s="3">
        <f>'Table 6'!L70/'Table 6'!L$7*100</f>
        <v>8.9940600918357469E-2</v>
      </c>
    </row>
    <row r="71" spans="1:12" ht="15" customHeight="1">
      <c r="A71" s="143"/>
      <c r="B71" s="155"/>
      <c r="C71" s="145" t="str">
        <f>'Table 6'!C71</f>
        <v>Egypt</v>
      </c>
      <c r="D71" s="145"/>
      <c r="E71" s="145"/>
      <c r="F71" s="143"/>
      <c r="G71" s="3">
        <f>'Table 6'!G71/'Table 6'!G$7*100</f>
        <v>0.37099790468491478</v>
      </c>
      <c r="H71" s="3">
        <f>'Table 6'!H71/'Table 6'!H$7*100</f>
        <v>0.20380327070963344</v>
      </c>
      <c r="I71" s="3">
        <f>'Table 6'!I71/'Table 6'!I$7*100</f>
        <v>8.3067053103053096E-2</v>
      </c>
      <c r="J71" s="3">
        <f>'Table 6'!J71/'Table 6'!J$7*100</f>
        <v>5.401026080379908E-2</v>
      </c>
      <c r="K71" s="3">
        <f>'Table 6'!K71/'Table 6'!K$7*100</f>
        <v>4.8468461942517929E-2</v>
      </c>
      <c r="L71" s="3">
        <f>'Table 6'!L71/'Table 6'!L$7*100</f>
        <v>6.4866331427054461E-2</v>
      </c>
    </row>
    <row r="72" spans="1:12" ht="15" customHeight="1">
      <c r="A72" s="143"/>
      <c r="B72" s="155"/>
      <c r="C72" s="145" t="str">
        <f>'Table 6'!C72</f>
        <v>South Africa</v>
      </c>
      <c r="D72" s="145"/>
      <c r="E72" s="145"/>
      <c r="F72" s="143"/>
      <c r="G72" s="3">
        <f>'Table 6'!G72/'Table 6'!G$7*100</f>
        <v>8.3178252257061991E-2</v>
      </c>
      <c r="H72" s="3">
        <f>'Table 6'!H72/'Table 6'!H$7*100</f>
        <v>8.4602414367807341E-2</v>
      </c>
      <c r="I72" s="3">
        <f>'Table 6'!I72/'Table 6'!I$7*100</f>
        <v>6.4927082097706562E-2</v>
      </c>
      <c r="J72" s="3">
        <f>'Table 6'!J72/'Table 6'!J$7*100</f>
        <v>6.7262811244330048E-2</v>
      </c>
      <c r="K72" s="3">
        <f>'Table 6'!K72/'Table 6'!K$7*100</f>
        <v>6.4006434123700981E-2</v>
      </c>
      <c r="L72" s="3">
        <f>'Table 6'!L72/'Table 6'!L$7*100</f>
        <v>5.222296373459602E-2</v>
      </c>
    </row>
    <row r="73" spans="1:12" ht="15" customHeight="1">
      <c r="A73" s="143"/>
      <c r="B73" s="155"/>
      <c r="C73" s="145" t="str">
        <f>'Table 6'!C73</f>
        <v>Other Africa</v>
      </c>
      <c r="D73" s="145"/>
      <c r="E73" s="145"/>
      <c r="F73" s="143"/>
      <c r="G73" s="3">
        <f>'Table 6'!G73/'Table 6'!G$7*100</f>
        <v>0.28856867791485197</v>
      </c>
      <c r="H73" s="3">
        <f>'Table 6'!H73/'Table 6'!H$7*100</f>
        <v>0.39484389525039598</v>
      </c>
      <c r="I73" s="3">
        <f>'Table 6'!I73/'Table 6'!I$7*100</f>
        <v>0.25592429387071014</v>
      </c>
      <c r="J73" s="3">
        <f>'Table 6'!J73/'Table 6'!J$7*100</f>
        <v>0.22133060585500475</v>
      </c>
      <c r="K73" s="3">
        <f>'Table 6'!K73/'Table 6'!K$7*100</f>
        <v>0.22026419291645921</v>
      </c>
      <c r="L73" s="3">
        <f>'Table 6'!L73/'Table 6'!L$7*100</f>
        <v>0.22606988713931137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59"/>
      <c r="J74" s="159"/>
      <c r="K74" s="108"/>
      <c r="L74" s="108"/>
    </row>
    <row r="75" spans="1:12" s="60" customFormat="1" ht="17.100000000000001" customHeight="1">
      <c r="A75" s="18"/>
      <c r="B75" s="19" t="s">
        <v>190</v>
      </c>
      <c r="C75" s="19"/>
      <c r="D75" s="19"/>
      <c r="E75" s="19"/>
      <c r="F75" s="18"/>
      <c r="G75" s="22">
        <f>'Table 6'!G75/'Table 6'!G$7*100</f>
        <v>2.3304385916682976E-2</v>
      </c>
      <c r="H75" s="22">
        <f>'Table 6'!H75/'Table 6'!H$7*100</f>
        <v>0.15755010718148774</v>
      </c>
      <c r="I75" s="22">
        <f>'Table 6'!I75/'Table 6'!I$7*100</f>
        <v>5.6184735838446707E-2</v>
      </c>
      <c r="J75" s="22">
        <f>'Table 6'!J75/'Table 6'!J$7*100</f>
        <v>0.1827512419191481</v>
      </c>
      <c r="K75" s="31">
        <f>'Table 6'!K75/'Table 6'!K$7*100</f>
        <v>0.9652442088050307</v>
      </c>
      <c r="L75" s="31">
        <f>'Table 6'!L75/'Table 6'!L$7*100</f>
        <v>0.66432896812410014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471"/>
      <c r="B80" s="471"/>
      <c r="C80" s="471"/>
      <c r="D80" s="471"/>
      <c r="E80" s="471"/>
      <c r="F80" s="471"/>
      <c r="G80" s="471"/>
      <c r="H80" s="471"/>
      <c r="I80" s="471"/>
      <c r="J80" s="471"/>
      <c r="K80" s="471"/>
      <c r="L80" s="174"/>
    </row>
    <row r="81" spans="1:12">
      <c r="A81" s="60"/>
      <c r="B81" s="60"/>
      <c r="C81" s="113"/>
      <c r="D81" s="113"/>
      <c r="E81" s="113"/>
      <c r="F81" s="113"/>
      <c r="G81" s="175"/>
      <c r="H81" s="175"/>
      <c r="I81" s="175"/>
      <c r="J81" s="175"/>
      <c r="K81" s="175"/>
      <c r="L81" s="175"/>
    </row>
    <row r="82" spans="1:12" s="313" customFormat="1" ht="15">
      <c r="A82" s="1"/>
      <c r="B82" s="1"/>
      <c r="C82" s="80"/>
      <c r="D82" s="80"/>
      <c r="E82" s="80"/>
      <c r="F82" s="80"/>
      <c r="G82" s="136"/>
      <c r="H82" s="136"/>
      <c r="I82" s="136"/>
      <c r="J82" s="136"/>
      <c r="K82" s="136"/>
      <c r="L82" s="136"/>
    </row>
    <row r="83" spans="1:12" s="313" customFormat="1" ht="15">
      <c r="A83" s="1"/>
      <c r="B83" s="1"/>
      <c r="C83" s="80"/>
      <c r="D83" s="80"/>
      <c r="E83" s="80"/>
      <c r="F83" s="80"/>
      <c r="G83" s="242"/>
      <c r="H83" s="242"/>
      <c r="I83" s="242"/>
      <c r="J83" s="242"/>
      <c r="K83" s="242"/>
      <c r="L83" s="242"/>
    </row>
    <row r="84" spans="1:12" s="313" customFormat="1" ht="15">
      <c r="A84" s="1"/>
      <c r="B84" s="1"/>
      <c r="C84" s="80"/>
      <c r="D84" s="80"/>
      <c r="E84" s="80"/>
      <c r="F84" s="80"/>
      <c r="G84" s="132"/>
      <c r="H84" s="132"/>
      <c r="I84" s="132"/>
      <c r="J84" s="132"/>
      <c r="K84" s="132"/>
      <c r="L84" s="132"/>
    </row>
    <row r="85" spans="1:12" s="313" customFormat="1" ht="15">
      <c r="A85" s="1"/>
      <c r="B85" s="1"/>
      <c r="C85" s="80"/>
      <c r="D85" s="80"/>
      <c r="E85" s="80"/>
      <c r="F85" s="80"/>
      <c r="G85" s="244"/>
      <c r="H85" s="244"/>
      <c r="I85" s="244"/>
      <c r="J85" s="283"/>
      <c r="K85" s="283"/>
      <c r="L85" s="244"/>
    </row>
    <row r="86" spans="1:12" s="313" customFormat="1">
      <c r="A86" s="1"/>
      <c r="B86" s="43"/>
      <c r="C86" s="1"/>
      <c r="D86" s="1"/>
      <c r="E86" s="1"/>
      <c r="F86" s="1"/>
      <c r="G86" s="136"/>
      <c r="H86" s="136"/>
      <c r="I86" s="136"/>
      <c r="J86" s="132"/>
      <c r="K86" s="132"/>
      <c r="L86" s="136"/>
    </row>
    <row r="87" spans="1:12" s="313" customFormat="1">
      <c r="A87" s="1"/>
      <c r="B87" s="43"/>
      <c r="C87" s="1"/>
      <c r="D87" s="1"/>
      <c r="E87" s="1"/>
      <c r="F87" s="1"/>
      <c r="G87" s="136"/>
      <c r="H87" s="136"/>
      <c r="I87" s="136"/>
      <c r="J87" s="132"/>
      <c r="K87" s="132"/>
      <c r="L87" s="136"/>
    </row>
    <row r="88" spans="1:12" s="313" customFormat="1" ht="15">
      <c r="A88" s="1"/>
      <c r="B88" s="1"/>
      <c r="C88" s="1"/>
      <c r="D88" s="1"/>
      <c r="E88" s="1"/>
      <c r="F88" s="1"/>
      <c r="G88" s="136"/>
      <c r="H88" s="136"/>
      <c r="I88" s="136"/>
      <c r="J88" s="132"/>
      <c r="K88" s="132"/>
      <c r="L88" s="136"/>
    </row>
  </sheetData>
  <mergeCells count="5">
    <mergeCell ref="A2:C3"/>
    <mergeCell ref="J3:K4"/>
    <mergeCell ref="A5:F5"/>
    <mergeCell ref="A80:K80"/>
    <mergeCell ref="A7:E7"/>
  </mergeCells>
  <conditionalFormatting sqref="D9:E75">
    <cfRule type="duplicateValues" dxfId="62" priority="32"/>
  </conditionalFormatting>
  <conditionalFormatting sqref="D76:E76">
    <cfRule type="duplicateValues" dxfId="61" priority="2"/>
  </conditionalFormatting>
  <conditionalFormatting sqref="D77:E78">
    <cfRule type="duplicateValues" dxfId="60" priority="1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82"/>
  <sheetViews>
    <sheetView showGridLines="0" view="pageBreakPreview" zoomScale="70" zoomScaleNormal="90" zoomScaleSheetLayoutView="70" workbookViewId="0">
      <pane xSplit="5" ySplit="9" topLeftCell="F10" activePane="bottomRight" state="frozen"/>
      <selection activeCell="I35" sqref="I35"/>
      <selection pane="topRight" activeCell="I35" sqref="I35"/>
      <selection pane="bottomLeft" activeCell="I35" sqref="I35"/>
      <selection pane="bottomRight" activeCell="A2" sqref="A2:C3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12" width="16" style="136" customWidth="1"/>
    <col min="13" max="16384" width="9.109375" style="7"/>
  </cols>
  <sheetData>
    <row r="2" spans="1:12" ht="15" customHeight="1">
      <c r="A2" s="460" t="s">
        <v>245</v>
      </c>
      <c r="B2" s="460"/>
      <c r="C2" s="460"/>
      <c r="D2" s="182" t="s">
        <v>111</v>
      </c>
      <c r="G2" s="137"/>
      <c r="H2" s="137"/>
      <c r="I2" s="137"/>
      <c r="J2" s="137"/>
      <c r="K2" s="137"/>
      <c r="L2" s="137"/>
    </row>
    <row r="3" spans="1:12" ht="15" customHeight="1">
      <c r="A3" s="460"/>
      <c r="B3" s="460"/>
      <c r="C3" s="460"/>
      <c r="D3" s="183" t="s">
        <v>203</v>
      </c>
      <c r="G3" s="54"/>
      <c r="H3" s="54"/>
      <c r="J3" s="461"/>
      <c r="K3" s="461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461"/>
      <c r="K4" s="461"/>
      <c r="L4" s="54"/>
    </row>
    <row r="5" spans="1:12" s="284" customFormat="1" ht="24.75" customHeight="1">
      <c r="A5" s="464"/>
      <c r="B5" s="464"/>
      <c r="C5" s="464"/>
      <c r="D5" s="464"/>
      <c r="E5" s="464"/>
      <c r="F5" s="464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3.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181"/>
      <c r="L6" s="181"/>
    </row>
    <row r="7" spans="1:12" s="60" customFormat="1" ht="24.75" customHeight="1" thickBot="1">
      <c r="A7" s="468" t="s">
        <v>186</v>
      </c>
      <c r="B7" s="468" t="s">
        <v>159</v>
      </c>
      <c r="C7" s="468"/>
      <c r="D7" s="468"/>
      <c r="E7" s="468"/>
      <c r="F7" s="236"/>
      <c r="G7" s="236">
        <f t="shared" ref="G7:H7" si="0">G9+G41+G46+G64+G69+G75</f>
        <v>181096.13400000002</v>
      </c>
      <c r="H7" s="236">
        <f t="shared" si="0"/>
        <v>140127.92899999997</v>
      </c>
      <c r="I7" s="236">
        <f>I9+I41+I46+I64+I69+I75</f>
        <v>153715.55600000001</v>
      </c>
      <c r="J7" s="236">
        <f t="shared" ref="J7:K7" si="1">J9+J41+J46+J64+J69+J75</f>
        <v>199595.81499999997</v>
      </c>
      <c r="K7" s="299">
        <f t="shared" si="1"/>
        <v>238973.09199999998</v>
      </c>
      <c r="L7" s="299">
        <f t="shared" ref="L7" si="2">L9+L41+L46+L64+L69+L75</f>
        <v>254534.69600000003</v>
      </c>
    </row>
    <row r="8" spans="1:12" s="60" customFormat="1" ht="12.75" customHeight="1">
      <c r="A8" s="43"/>
      <c r="B8" s="43"/>
      <c r="C8" s="43"/>
      <c r="D8" s="43"/>
      <c r="E8" s="43"/>
      <c r="F8" s="43"/>
      <c r="G8" s="140"/>
      <c r="H8" s="185"/>
      <c r="I8" s="185"/>
      <c r="J8" s="185"/>
      <c r="K8" s="186"/>
      <c r="L8" s="186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0">
        <f t="shared" ref="G9:L9" si="3">SUM(G10:G37)</f>
        <v>121849.355</v>
      </c>
      <c r="H9" s="20">
        <f t="shared" si="3"/>
        <v>78070.985999999975</v>
      </c>
      <c r="I9" s="20">
        <f t="shared" si="3"/>
        <v>80759.362000000008</v>
      </c>
      <c r="J9" s="20">
        <f t="shared" si="3"/>
        <v>98443.103000000003</v>
      </c>
      <c r="K9" s="20">
        <f t="shared" si="3"/>
        <v>138531.22999999995</v>
      </c>
      <c r="L9" s="20">
        <f t="shared" si="3"/>
        <v>149046.046</v>
      </c>
    </row>
    <row r="10" spans="1:12" ht="15" customHeight="1">
      <c r="A10" s="143"/>
      <c r="B10" s="187"/>
      <c r="C10" s="2" t="str">
        <f>'Table 6'!C10</f>
        <v>Singapore</v>
      </c>
      <c r="D10" s="2"/>
      <c r="E10" s="188"/>
      <c r="G10" s="141">
        <v>38582.627</v>
      </c>
      <c r="H10" s="141">
        <v>23405.565999999999</v>
      </c>
      <c r="I10" s="141">
        <v>23758.435000000001</v>
      </c>
      <c r="J10" s="141">
        <v>33684.482000000004</v>
      </c>
      <c r="K10" s="146">
        <v>51060.141000000003</v>
      </c>
      <c r="L10" s="146">
        <v>54473.252999999997</v>
      </c>
    </row>
    <row r="11" spans="1:12" ht="15" customHeight="1">
      <c r="A11" s="143"/>
      <c r="B11" s="187"/>
      <c r="C11" s="2" t="str">
        <f>'Table 6'!C11</f>
        <v>China</v>
      </c>
      <c r="D11" s="2"/>
      <c r="E11" s="188"/>
      <c r="G11" s="141">
        <v>23030.097000000002</v>
      </c>
      <c r="H11" s="141">
        <v>12861.977999999999</v>
      </c>
      <c r="I11" s="141">
        <v>14002.066000000001</v>
      </c>
      <c r="J11" s="141">
        <v>10933.758</v>
      </c>
      <c r="K11" s="146">
        <v>11651.989</v>
      </c>
      <c r="L11" s="146">
        <v>15428.298000000001</v>
      </c>
    </row>
    <row r="12" spans="1:12" ht="15" customHeight="1">
      <c r="B12" s="187"/>
      <c r="C12" s="2" t="str">
        <f>'Table 6'!C12</f>
        <v>Indonesia</v>
      </c>
      <c r="D12" s="2"/>
      <c r="E12" s="188"/>
      <c r="G12" s="141">
        <v>7640.875</v>
      </c>
      <c r="H12" s="141">
        <v>4079.78</v>
      </c>
      <c r="I12" s="141">
        <v>4354.1580000000004</v>
      </c>
      <c r="J12" s="141">
        <v>3354.3420000000001</v>
      </c>
      <c r="K12" s="146">
        <v>7280.5249999999996</v>
      </c>
      <c r="L12" s="146">
        <v>7787.5950000000003</v>
      </c>
    </row>
    <row r="13" spans="1:12" ht="15" customHeight="1">
      <c r="B13" s="187"/>
      <c r="C13" s="2" t="str">
        <f>'Table 6'!C13</f>
        <v>Hong Kong</v>
      </c>
      <c r="D13" s="145"/>
      <c r="E13" s="188"/>
      <c r="F13" s="143"/>
      <c r="G13" s="141">
        <v>5689.5829999999996</v>
      </c>
      <c r="H13" s="141">
        <v>6269.0339999999997</v>
      </c>
      <c r="I13" s="141">
        <v>6225.4769999999999</v>
      </c>
      <c r="J13" s="141">
        <v>11871.277</v>
      </c>
      <c r="K13" s="146">
        <v>11922.89</v>
      </c>
      <c r="L13" s="146">
        <v>13373.776</v>
      </c>
    </row>
    <row r="14" spans="1:12" ht="15" customHeight="1">
      <c r="B14" s="187"/>
      <c r="C14" s="2" t="str">
        <f>'Table 6'!C14</f>
        <v>India</v>
      </c>
      <c r="D14" s="2"/>
      <c r="E14" s="188"/>
      <c r="G14" s="141">
        <v>8198.2150000000001</v>
      </c>
      <c r="H14" s="141">
        <v>4967.1549999999997</v>
      </c>
      <c r="I14" s="141">
        <v>4354.2290000000003</v>
      </c>
      <c r="J14" s="141">
        <v>4374.7039999999997</v>
      </c>
      <c r="K14" s="146">
        <v>3594.9639999999999</v>
      </c>
      <c r="L14" s="146">
        <v>3386.1790000000001</v>
      </c>
    </row>
    <row r="15" spans="1:12" ht="15" customHeight="1">
      <c r="B15" s="187"/>
      <c r="C15" s="2" t="str">
        <f>'Table 6'!C15</f>
        <v>Japan</v>
      </c>
      <c r="D15" s="2"/>
      <c r="E15" s="188"/>
      <c r="G15" s="141">
        <v>2975.5070000000001</v>
      </c>
      <c r="H15" s="141">
        <v>3093.654</v>
      </c>
      <c r="I15" s="141">
        <v>2954.5059999999999</v>
      </c>
      <c r="J15" s="141">
        <v>3252.91</v>
      </c>
      <c r="K15" s="146">
        <v>9936.652</v>
      </c>
      <c r="L15" s="146">
        <v>10206.42</v>
      </c>
    </row>
    <row r="16" spans="1:12" ht="15" customHeight="1">
      <c r="B16" s="187"/>
      <c r="C16" s="2" t="str">
        <f>'Table 6'!C16</f>
        <v>Thailand</v>
      </c>
      <c r="D16" s="145"/>
      <c r="E16" s="188"/>
      <c r="F16" s="143"/>
      <c r="G16" s="141">
        <v>8328.3019999999997</v>
      </c>
      <c r="H16" s="141">
        <v>7508.75</v>
      </c>
      <c r="I16" s="141">
        <v>7400.924</v>
      </c>
      <c r="J16" s="141">
        <v>6354.0460000000003</v>
      </c>
      <c r="K16" s="146">
        <v>8856.7270000000008</v>
      </c>
      <c r="L16" s="146">
        <v>9494.4380000000001</v>
      </c>
    </row>
    <row r="17" spans="1:12" ht="15" customHeight="1">
      <c r="B17" s="187"/>
      <c r="C17" s="2" t="str">
        <f>'Table 6'!C17</f>
        <v>Republic of Korea</v>
      </c>
      <c r="D17" s="2"/>
      <c r="E17" s="188"/>
      <c r="G17" s="141">
        <v>4389.4430000000002</v>
      </c>
      <c r="H17" s="141">
        <v>3630.8539999999998</v>
      </c>
      <c r="I17" s="141">
        <v>4580.3310000000001</v>
      </c>
      <c r="J17" s="141">
        <v>6432.4</v>
      </c>
      <c r="K17" s="146">
        <v>8417.8179999999993</v>
      </c>
      <c r="L17" s="146">
        <v>6754.2330000000002</v>
      </c>
    </row>
    <row r="18" spans="1:12" ht="15" customHeight="1">
      <c r="B18" s="187"/>
      <c r="C18" s="2" t="str">
        <f>'Table 6'!C18</f>
        <v>Brunei Darussalam</v>
      </c>
      <c r="D18" s="145"/>
      <c r="E18" s="188"/>
      <c r="F18" s="143"/>
      <c r="G18" s="141">
        <v>1699.7239999999999</v>
      </c>
      <c r="H18" s="141">
        <v>225.994</v>
      </c>
      <c r="I18" s="141">
        <v>276.94</v>
      </c>
      <c r="J18" s="141">
        <v>328.637</v>
      </c>
      <c r="K18" s="146">
        <v>418.84800000000001</v>
      </c>
      <c r="L18" s="146">
        <v>434.32499999999999</v>
      </c>
    </row>
    <row r="19" spans="1:12" ht="15" customHeight="1">
      <c r="B19" s="187"/>
      <c r="C19" s="2" t="str">
        <f>'Table 6'!C19</f>
        <v>Taiwan</v>
      </c>
      <c r="D19" s="2"/>
      <c r="E19" s="188"/>
      <c r="G19" s="141">
        <v>3174.3710000000001</v>
      </c>
      <c r="H19" s="141">
        <v>1954.5329999999999</v>
      </c>
      <c r="I19" s="141">
        <v>2193.1039999999998</v>
      </c>
      <c r="J19" s="141">
        <v>3027.3670000000002</v>
      </c>
      <c r="K19" s="146">
        <v>6465.0730000000003</v>
      </c>
      <c r="L19" s="146">
        <v>7249.2529999999997</v>
      </c>
    </row>
    <row r="20" spans="1:12" ht="15" customHeight="1">
      <c r="B20" s="187"/>
      <c r="C20" s="2" t="str">
        <f>'Table 6'!C20</f>
        <v>Philippines</v>
      </c>
      <c r="D20" s="2"/>
      <c r="E20" s="188"/>
      <c r="G20" s="141">
        <v>2605.1289999999999</v>
      </c>
      <c r="H20" s="141">
        <v>1012.8680000000001</v>
      </c>
      <c r="I20" s="141">
        <v>1071.97</v>
      </c>
      <c r="J20" s="141">
        <v>1060.2339999999999</v>
      </c>
      <c r="K20" s="146">
        <v>2619.8580000000002</v>
      </c>
      <c r="L20" s="146">
        <v>2988.098</v>
      </c>
    </row>
    <row r="21" spans="1:12" ht="15" customHeight="1">
      <c r="B21" s="187"/>
      <c r="C21" s="2" t="str">
        <f>'Table 6'!C21</f>
        <v>Viet Nam</v>
      </c>
      <c r="D21" s="2"/>
      <c r="E21" s="188"/>
      <c r="G21" s="141">
        <v>5843.4570000000003</v>
      </c>
      <c r="H21" s="141">
        <v>3670.1210000000001</v>
      </c>
      <c r="I21" s="141">
        <v>4799.5290000000005</v>
      </c>
      <c r="J21" s="141">
        <v>6467.6059999999998</v>
      </c>
      <c r="K21" s="146">
        <v>4510.5810000000001</v>
      </c>
      <c r="L21" s="146">
        <v>5278.4229999999998</v>
      </c>
    </row>
    <row r="22" spans="1:12" ht="15" customHeight="1">
      <c r="B22" s="187"/>
      <c r="C22" s="2" t="str">
        <f>'Table 6'!C22</f>
        <v>United Arab Emirates</v>
      </c>
      <c r="D22" s="2"/>
      <c r="E22" s="188"/>
      <c r="G22" s="141">
        <v>1746.239</v>
      </c>
      <c r="H22" s="141">
        <v>1296.33</v>
      </c>
      <c r="I22" s="141">
        <v>1448.1610000000001</v>
      </c>
      <c r="J22" s="141">
        <v>2457.8939999999998</v>
      </c>
      <c r="K22" s="146">
        <v>4468.259</v>
      </c>
      <c r="L22" s="146">
        <v>4152.241</v>
      </c>
    </row>
    <row r="23" spans="1:12" ht="15" customHeight="1">
      <c r="B23" s="187"/>
      <c r="C23" s="2" t="str">
        <f>'Table 6'!C23</f>
        <v>Saudi Arabia</v>
      </c>
      <c r="D23" s="2"/>
      <c r="E23" s="188"/>
      <c r="G23" s="141">
        <v>4613.0720000000001</v>
      </c>
      <c r="H23" s="141">
        <v>1498.855</v>
      </c>
      <c r="I23" s="141">
        <v>832.00900000000001</v>
      </c>
      <c r="J23" s="141">
        <v>2375.8629999999998</v>
      </c>
      <c r="K23" s="146">
        <v>4420.482</v>
      </c>
      <c r="L23" s="146">
        <v>4786.8180000000002</v>
      </c>
    </row>
    <row r="24" spans="1:12" ht="15" customHeight="1">
      <c r="B24" s="187"/>
      <c r="C24" s="2" t="str">
        <f>'Table 6'!C24</f>
        <v>Bangladesh</v>
      </c>
      <c r="D24" s="145"/>
      <c r="E24" s="188"/>
      <c r="F24" s="143"/>
      <c r="G24" s="141">
        <v>619.25599999999997</v>
      </c>
      <c r="H24" s="141">
        <v>563.80700000000002</v>
      </c>
      <c r="I24" s="141">
        <v>366.76799999999997</v>
      </c>
      <c r="J24" s="141">
        <v>374.75799999999998</v>
      </c>
      <c r="K24" s="146">
        <v>486.517</v>
      </c>
      <c r="L24" s="146">
        <v>514.6</v>
      </c>
    </row>
    <row r="25" spans="1:12" ht="15" customHeight="1">
      <c r="B25" s="187"/>
      <c r="C25" s="2" t="str">
        <f>'Table 6'!C25</f>
        <v>Pakistan</v>
      </c>
      <c r="D25" s="2"/>
      <c r="E25" s="188"/>
      <c r="G25" s="141">
        <v>268.45499999999998</v>
      </c>
      <c r="H25" s="141">
        <v>229.095</v>
      </c>
      <c r="I25" s="141">
        <v>371.28100000000001</v>
      </c>
      <c r="J25" s="141">
        <v>235.83500000000001</v>
      </c>
      <c r="K25" s="146">
        <v>190.64099999999999</v>
      </c>
      <c r="L25" s="146">
        <v>206.11500000000001</v>
      </c>
    </row>
    <row r="26" spans="1:12" ht="15" customHeight="1">
      <c r="B26" s="187"/>
      <c r="C26" s="2" t="str">
        <f>'Table 6'!C26</f>
        <v>Cambodia</v>
      </c>
      <c r="D26" s="2"/>
      <c r="E26" s="188"/>
      <c r="G26" s="141">
        <v>267.464</v>
      </c>
      <c r="H26" s="141">
        <v>101.779</v>
      </c>
      <c r="I26" s="141">
        <v>115.996</v>
      </c>
      <c r="J26" s="141">
        <v>188.435</v>
      </c>
      <c r="K26" s="146">
        <v>97.945999999999998</v>
      </c>
      <c r="L26" s="146">
        <v>143.94499999999999</v>
      </c>
    </row>
    <row r="27" spans="1:12" ht="15" customHeight="1">
      <c r="B27" s="187"/>
      <c r="C27" s="2" t="str">
        <f>'Table 6'!C27</f>
        <v>Turkiye</v>
      </c>
      <c r="D27" s="2"/>
      <c r="E27" s="188"/>
      <c r="G27" s="141">
        <v>383.649</v>
      </c>
      <c r="H27" s="141">
        <v>237.52199999999999</v>
      </c>
      <c r="I27" s="141">
        <v>256.185</v>
      </c>
      <c r="J27" s="141">
        <v>264.267</v>
      </c>
      <c r="K27" s="146">
        <v>404.39400000000001</v>
      </c>
      <c r="L27" s="146">
        <v>377.84500000000003</v>
      </c>
    </row>
    <row r="28" spans="1:12" ht="15" customHeight="1">
      <c r="B28" s="187"/>
      <c r="C28" s="2" t="str">
        <f>'Table 6'!C28</f>
        <v>Nepal</v>
      </c>
      <c r="D28" s="2"/>
      <c r="E28" s="188"/>
      <c r="G28" s="141">
        <v>256.20999999999998</v>
      </c>
      <c r="H28" s="141">
        <v>241.59700000000001</v>
      </c>
      <c r="I28" s="141">
        <v>118.804</v>
      </c>
      <c r="J28" s="141">
        <v>142.95400000000001</v>
      </c>
      <c r="K28" s="146">
        <v>180.18</v>
      </c>
      <c r="L28" s="146">
        <v>137.95599999999999</v>
      </c>
    </row>
    <row r="29" spans="1:12" ht="15" customHeight="1">
      <c r="A29" s="143"/>
      <c r="B29" s="187"/>
      <c r="C29" s="2" t="str">
        <f>'Table 6'!C29</f>
        <v>Oman</v>
      </c>
      <c r="D29" s="2"/>
      <c r="E29" s="188"/>
      <c r="G29" s="141">
        <v>116.985</v>
      </c>
      <c r="H29" s="141">
        <v>157.447</v>
      </c>
      <c r="I29" s="141">
        <v>174.68</v>
      </c>
      <c r="J29" s="141">
        <v>112.26900000000001</v>
      </c>
      <c r="K29" s="146">
        <v>114.86799999999999</v>
      </c>
      <c r="L29" s="146">
        <v>84.18</v>
      </c>
    </row>
    <row r="30" spans="1:12" ht="15" customHeight="1">
      <c r="B30" s="187"/>
      <c r="C30" s="2" t="str">
        <f>'Table 6'!C30</f>
        <v>Kuwait</v>
      </c>
      <c r="D30" s="2"/>
      <c r="E30" s="188"/>
      <c r="G30" s="141">
        <v>78.192999999999998</v>
      </c>
      <c r="H30" s="141">
        <v>65.36</v>
      </c>
      <c r="I30" s="141">
        <v>118.08799999999999</v>
      </c>
      <c r="J30" s="141">
        <v>80.281999999999996</v>
      </c>
      <c r="K30" s="146">
        <v>82.049000000000007</v>
      </c>
      <c r="L30" s="146">
        <v>84.069000000000003</v>
      </c>
    </row>
    <row r="31" spans="1:12" ht="15" customHeight="1">
      <c r="B31" s="187"/>
      <c r="C31" s="2" t="str">
        <f>'Table 6'!C31</f>
        <v>Sri Lanka</v>
      </c>
      <c r="D31" s="2"/>
      <c r="E31" s="188"/>
      <c r="G31" s="141">
        <v>129.28200000000001</v>
      </c>
      <c r="H31" s="141">
        <v>99.903999999999996</v>
      </c>
      <c r="I31" s="141">
        <v>95.396000000000001</v>
      </c>
      <c r="J31" s="141">
        <v>114.265</v>
      </c>
      <c r="K31" s="146">
        <v>146.416</v>
      </c>
      <c r="L31" s="146">
        <v>180.99</v>
      </c>
    </row>
    <row r="32" spans="1:12" ht="15" customHeight="1">
      <c r="A32" s="143"/>
      <c r="B32" s="187"/>
      <c r="C32" s="2" t="str">
        <f>'Table 6'!C32</f>
        <v>Myanmar</v>
      </c>
      <c r="D32" s="2"/>
      <c r="E32" s="188"/>
      <c r="G32" s="141">
        <v>141.51900000000001</v>
      </c>
      <c r="H32" s="141">
        <v>140.596</v>
      </c>
      <c r="I32" s="141">
        <v>107.404</v>
      </c>
      <c r="J32" s="141">
        <v>87.69</v>
      </c>
      <c r="K32" s="146">
        <v>65.634</v>
      </c>
      <c r="L32" s="146">
        <v>65.591999999999999</v>
      </c>
    </row>
    <row r="33" spans="1:12" ht="15" customHeight="1">
      <c r="A33" s="143"/>
      <c r="B33" s="187"/>
      <c r="C33" s="2" t="str">
        <f>'Table 6'!C33</f>
        <v>Iran</v>
      </c>
      <c r="D33" s="2"/>
      <c r="E33" s="188"/>
      <c r="G33" s="141">
        <v>32.79</v>
      </c>
      <c r="H33" s="141">
        <v>17.146999999999998</v>
      </c>
      <c r="I33" s="141">
        <v>19.997</v>
      </c>
      <c r="J33" s="141">
        <v>7.306</v>
      </c>
      <c r="K33" s="146">
        <v>8.1809999999999992</v>
      </c>
      <c r="L33" s="146">
        <v>7.7670000000000003</v>
      </c>
    </row>
    <row r="34" spans="1:12" ht="15" customHeight="1">
      <c r="B34" s="187"/>
      <c r="C34" s="2" t="str">
        <f>'Table 6'!C34</f>
        <v>Qatar</v>
      </c>
      <c r="D34" s="2"/>
      <c r="E34" s="188"/>
      <c r="G34" s="141">
        <v>197.12200000000001</v>
      </c>
      <c r="H34" s="141">
        <v>123.259</v>
      </c>
      <c r="I34" s="141">
        <v>86.924999999999997</v>
      </c>
      <c r="J34" s="141">
        <v>442.27300000000002</v>
      </c>
      <c r="K34" s="146">
        <v>395.20299999999997</v>
      </c>
      <c r="L34" s="146">
        <v>573.55899999999997</v>
      </c>
    </row>
    <row r="35" spans="1:12" ht="15" customHeight="1">
      <c r="B35" s="187"/>
      <c r="C35" s="2" t="str">
        <f>'Table 6'!C35</f>
        <v>Lao, People's Dem. Rep</v>
      </c>
      <c r="D35" s="2"/>
      <c r="E35" s="188"/>
      <c r="G35" s="141">
        <v>111.205</v>
      </c>
      <c r="H35" s="141">
        <v>25.536000000000001</v>
      </c>
      <c r="I35" s="141">
        <v>48.264000000000003</v>
      </c>
      <c r="J35" s="141">
        <v>19.552</v>
      </c>
      <c r="K35" s="146">
        <v>78.203999999999994</v>
      </c>
      <c r="L35" s="146">
        <v>109.77200000000001</v>
      </c>
    </row>
    <row r="36" spans="1:12" ht="15" customHeight="1">
      <c r="B36" s="187"/>
      <c r="C36" s="2" t="str">
        <f>'Table 6'!C36</f>
        <v>Iraq</v>
      </c>
      <c r="D36" s="2"/>
      <c r="E36" s="188"/>
      <c r="G36" s="141">
        <v>70.751999999999995</v>
      </c>
      <c r="H36" s="141">
        <v>71.427999999999997</v>
      </c>
      <c r="I36" s="141">
        <v>97.137</v>
      </c>
      <c r="J36" s="141">
        <v>17.791</v>
      </c>
      <c r="K36" s="146">
        <v>15.866</v>
      </c>
      <c r="L36" s="146">
        <v>21.731000000000002</v>
      </c>
    </row>
    <row r="37" spans="1:12" ht="15" customHeight="1">
      <c r="A37" s="143"/>
      <c r="B37" s="155"/>
      <c r="C37" s="2" t="str">
        <f>'Table 6'!C37</f>
        <v>Other Asia</v>
      </c>
      <c r="D37" s="145"/>
      <c r="E37" s="188"/>
      <c r="F37" s="143"/>
      <c r="G37" s="141">
        <v>659.83199999999999</v>
      </c>
      <c r="H37" s="141">
        <v>521.03700000000003</v>
      </c>
      <c r="I37" s="141">
        <v>530.59799999999996</v>
      </c>
      <c r="J37" s="141">
        <v>379.90600000000001</v>
      </c>
      <c r="K37" s="146">
        <v>640.32399999999996</v>
      </c>
      <c r="L37" s="146">
        <v>744.57500000000005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0"/>
      <c r="J38" s="150"/>
      <c r="K38" s="146"/>
      <c r="L38" s="176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4">
        <v>62438.004999999997</v>
      </c>
      <c r="H39" s="4">
        <v>35913.807999999997</v>
      </c>
      <c r="I39" s="4">
        <v>36280.498</v>
      </c>
      <c r="J39" s="4">
        <v>46125.445</v>
      </c>
      <c r="K39" s="4">
        <v>74988.466</v>
      </c>
      <c r="L39" s="4">
        <v>80775.441999999995</v>
      </c>
    </row>
    <row r="40" spans="1:12" ht="14.1" customHeight="1">
      <c r="A40" s="143"/>
      <c r="B40" s="155"/>
      <c r="C40" s="145"/>
      <c r="D40" s="145"/>
      <c r="E40" s="145"/>
      <c r="F40" s="143"/>
      <c r="G40" s="146"/>
      <c r="H40" s="146"/>
      <c r="I40" s="146"/>
      <c r="J40" s="190"/>
      <c r="K40" s="156"/>
      <c r="L40" s="156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0">
        <f t="shared" ref="G41:H41" si="4">SUM(G42:G44)</f>
        <v>25202.218000000001</v>
      </c>
      <c r="H41" s="20">
        <f t="shared" si="4"/>
        <v>33720.809000000001</v>
      </c>
      <c r="I41" s="20">
        <f>SUM(I42:I44)</f>
        <v>40069.49</v>
      </c>
      <c r="J41" s="20">
        <f t="shared" ref="J41:K41" si="5">SUM(J42:J44)</f>
        <v>64393.001000000004</v>
      </c>
      <c r="K41" s="21">
        <f t="shared" si="5"/>
        <v>57637.816000000006</v>
      </c>
      <c r="L41" s="21">
        <f t="shared" ref="L41" si="6">SUM(L42:L44)</f>
        <v>60332.031999999999</v>
      </c>
    </row>
    <row r="42" spans="1:12" ht="15" customHeight="1">
      <c r="A42" s="143"/>
      <c r="B42" s="155"/>
      <c r="C42" s="2" t="str">
        <f>'Table 6'!C42</f>
        <v>United States of America</v>
      </c>
      <c r="D42" s="2"/>
      <c r="E42" s="2"/>
      <c r="G42" s="141">
        <v>23107.322</v>
      </c>
      <c r="H42" s="141">
        <v>31506.556</v>
      </c>
      <c r="I42" s="141">
        <v>36345.769999999997</v>
      </c>
      <c r="J42" s="141">
        <v>62777.298000000003</v>
      </c>
      <c r="K42" s="146">
        <v>56276.523000000001</v>
      </c>
      <c r="L42" s="146">
        <v>58584.841</v>
      </c>
    </row>
    <row r="43" spans="1:12" ht="15" customHeight="1">
      <c r="B43" s="36"/>
      <c r="C43" s="2" t="str">
        <f>'Table 6'!C43</f>
        <v>Canada</v>
      </c>
      <c r="D43" s="145"/>
      <c r="E43" s="145"/>
      <c r="F43" s="143"/>
      <c r="G43" s="141">
        <v>686.15800000000002</v>
      </c>
      <c r="H43" s="141">
        <v>569.75599999999997</v>
      </c>
      <c r="I43" s="141">
        <v>486.31700000000001</v>
      </c>
      <c r="J43" s="141">
        <v>570.37199999999996</v>
      </c>
      <c r="K43" s="146">
        <v>598.73</v>
      </c>
      <c r="L43" s="146">
        <v>776.33100000000002</v>
      </c>
    </row>
    <row r="44" spans="1:12" ht="15" customHeight="1">
      <c r="A44" s="143"/>
      <c r="B44" s="155"/>
      <c r="C44" s="2" t="str">
        <f>'Table 6'!C44</f>
        <v>Other Americas</v>
      </c>
      <c r="D44" s="145"/>
      <c r="E44" s="145"/>
      <c r="F44" s="143"/>
      <c r="G44" s="141">
        <v>1408.7380000000001</v>
      </c>
      <c r="H44" s="141">
        <v>1644.4970000000001</v>
      </c>
      <c r="I44" s="141">
        <v>3237.4029999999998</v>
      </c>
      <c r="J44" s="141">
        <v>1045.3309999999999</v>
      </c>
      <c r="K44" s="146">
        <v>762.56299999999999</v>
      </c>
      <c r="L44" s="146">
        <v>970.86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46"/>
      <c r="J45" s="141"/>
      <c r="K45" s="159"/>
      <c r="L45" s="159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0">
        <f t="shared" ref="G46:H46" si="7">SUM(G47:G60)</f>
        <v>27583.906999999999</v>
      </c>
      <c r="H46" s="20">
        <f t="shared" si="7"/>
        <v>23428.844999999998</v>
      </c>
      <c r="I46" s="20">
        <f>SUM(I47:I60)</f>
        <v>27946.158000000007</v>
      </c>
      <c r="J46" s="20">
        <f t="shared" ref="J46:K46" si="8">SUM(J47:J60)</f>
        <v>32396.036</v>
      </c>
      <c r="K46" s="21">
        <f t="shared" si="8"/>
        <v>37876.720000000008</v>
      </c>
      <c r="L46" s="21">
        <f t="shared" ref="L46" si="9">SUM(L47:L60)</f>
        <v>40098.559000000001</v>
      </c>
    </row>
    <row r="47" spans="1:12" ht="15" customHeight="1">
      <c r="A47" s="143"/>
      <c r="B47" s="2"/>
      <c r="C47" s="2" t="str">
        <f>'Table 6'!C47</f>
        <v>United Kingdom</v>
      </c>
      <c r="D47" s="145"/>
      <c r="E47" s="191"/>
      <c r="F47" s="143"/>
      <c r="G47" s="141">
        <v>10521.32</v>
      </c>
      <c r="H47" s="141">
        <v>8557.6190000000006</v>
      </c>
      <c r="I47" s="141">
        <v>10921.25</v>
      </c>
      <c r="J47" s="141">
        <v>11227.941000000001</v>
      </c>
      <c r="K47" s="146">
        <v>13402.021000000001</v>
      </c>
      <c r="L47" s="146">
        <v>14752.072</v>
      </c>
    </row>
    <row r="48" spans="1:12" ht="15" customHeight="1">
      <c r="B48" s="2"/>
      <c r="C48" s="2" t="str">
        <f>'Table 6'!C48</f>
        <v>Germany</v>
      </c>
      <c r="D48" s="2"/>
      <c r="E48" s="191"/>
      <c r="G48" s="141">
        <v>4122.2879999999996</v>
      </c>
      <c r="H48" s="141">
        <v>3061.5949999999998</v>
      </c>
      <c r="I48" s="141">
        <v>2637.16</v>
      </c>
      <c r="J48" s="141">
        <v>3098.4409999999998</v>
      </c>
      <c r="K48" s="146">
        <v>4034.864</v>
      </c>
      <c r="L48" s="146">
        <v>4125.7719999999999</v>
      </c>
    </row>
    <row r="49" spans="1:12" ht="15" customHeight="1">
      <c r="B49" s="2"/>
      <c r="C49" s="2" t="str">
        <f>'Table 6'!C49</f>
        <v>Netherlands</v>
      </c>
      <c r="D49" s="145"/>
      <c r="E49" s="191"/>
      <c r="F49" s="143"/>
      <c r="G49" s="141">
        <v>2999.3870000000002</v>
      </c>
      <c r="H49" s="141">
        <v>2373.123</v>
      </c>
      <c r="I49" s="141">
        <v>3061.7049999999999</v>
      </c>
      <c r="J49" s="141">
        <v>4298.4650000000001</v>
      </c>
      <c r="K49" s="146">
        <v>5845.0230000000001</v>
      </c>
      <c r="L49" s="146">
        <v>5470.1310000000003</v>
      </c>
    </row>
    <row r="50" spans="1:12" ht="15" customHeight="1">
      <c r="B50" s="2"/>
      <c r="C50" s="2" t="str">
        <f>'Table 6'!C50</f>
        <v>Ireland</v>
      </c>
      <c r="D50" s="2"/>
      <c r="E50" s="191"/>
      <c r="G50" s="141">
        <v>2278.3879999999999</v>
      </c>
      <c r="H50" s="141">
        <v>1872.5029999999999</v>
      </c>
      <c r="I50" s="141">
        <v>1915.38</v>
      </c>
      <c r="J50" s="141">
        <v>2960.788</v>
      </c>
      <c r="K50" s="146">
        <v>2279.7449999999999</v>
      </c>
      <c r="L50" s="146">
        <v>2699.547</v>
      </c>
    </row>
    <row r="51" spans="1:12" ht="15" customHeight="1">
      <c r="B51" s="2"/>
      <c r="C51" s="2" t="str">
        <f>'Table 6'!C51</f>
        <v>France</v>
      </c>
      <c r="D51" s="145"/>
      <c r="E51" s="191"/>
      <c r="F51" s="143"/>
      <c r="G51" s="141">
        <v>1454.607</v>
      </c>
      <c r="H51" s="141">
        <v>1390.893</v>
      </c>
      <c r="I51" s="141">
        <v>2416.7359999999999</v>
      </c>
      <c r="J51" s="141">
        <v>1609.4459999999999</v>
      </c>
      <c r="K51" s="146">
        <v>2582.4839999999999</v>
      </c>
      <c r="L51" s="146">
        <v>3198.66</v>
      </c>
    </row>
    <row r="52" spans="1:12" ht="15" customHeight="1">
      <c r="A52" s="143"/>
      <c r="B52" s="2"/>
      <c r="C52" s="2" t="str">
        <f>'Table 6'!C52</f>
        <v>Switzerland</v>
      </c>
      <c r="D52" s="145"/>
      <c r="E52" s="191"/>
      <c r="F52" s="143"/>
      <c r="G52" s="141">
        <v>1480.8820000000001</v>
      </c>
      <c r="H52" s="141">
        <v>1836.61</v>
      </c>
      <c r="I52" s="141">
        <v>1833.954</v>
      </c>
      <c r="J52" s="141">
        <v>2364.0819999999999</v>
      </c>
      <c r="K52" s="146">
        <v>1636.4</v>
      </c>
      <c r="L52" s="146">
        <v>1759.511</v>
      </c>
    </row>
    <row r="53" spans="1:12" ht="15" customHeight="1">
      <c r="B53" s="2"/>
      <c r="C53" s="2" t="str">
        <f>'Table 6'!C53</f>
        <v>Belgium</v>
      </c>
      <c r="D53" s="2"/>
      <c r="E53" s="191"/>
      <c r="G53" s="141">
        <v>629.08600000000001</v>
      </c>
      <c r="H53" s="141">
        <v>608.70299999999997</v>
      </c>
      <c r="I53" s="141">
        <v>586.32600000000002</v>
      </c>
      <c r="J53" s="141">
        <v>568.77200000000005</v>
      </c>
      <c r="K53" s="146">
        <v>801.38900000000001</v>
      </c>
      <c r="L53" s="146">
        <v>839.08600000000001</v>
      </c>
    </row>
    <row r="54" spans="1:12" ht="15" customHeight="1">
      <c r="A54" s="143"/>
      <c r="B54" s="2"/>
      <c r="C54" s="2" t="str">
        <f>'Table 6'!C54</f>
        <v>Russian Federation</v>
      </c>
      <c r="D54" s="145"/>
      <c r="E54" s="191"/>
      <c r="F54" s="143"/>
      <c r="G54" s="141">
        <v>444.65600000000001</v>
      </c>
      <c r="H54" s="141">
        <v>280.96499999999997</v>
      </c>
      <c r="I54" s="141">
        <v>318.07799999999997</v>
      </c>
      <c r="J54" s="141">
        <v>135.761</v>
      </c>
      <c r="K54" s="146">
        <v>124.143</v>
      </c>
      <c r="L54" s="146">
        <v>78.876000000000005</v>
      </c>
    </row>
    <row r="55" spans="1:12" ht="15" customHeight="1">
      <c r="A55" s="143"/>
      <c r="B55" s="2"/>
      <c r="C55" s="2" t="str">
        <f>'Table 6'!C55</f>
        <v>Sweden</v>
      </c>
      <c r="D55" s="2"/>
      <c r="E55" s="191"/>
      <c r="G55" s="141">
        <v>385.57900000000001</v>
      </c>
      <c r="H55" s="141">
        <v>407.67399999999998</v>
      </c>
      <c r="I55" s="141">
        <v>746.98299999999995</v>
      </c>
      <c r="J55" s="141">
        <v>678.46699999999998</v>
      </c>
      <c r="K55" s="146">
        <v>355.82799999999997</v>
      </c>
      <c r="L55" s="146">
        <v>508.161</v>
      </c>
    </row>
    <row r="56" spans="1:12" ht="15" customHeight="1">
      <c r="A56" s="143"/>
      <c r="B56" s="2"/>
      <c r="C56" s="2" t="str">
        <f>'Table 6'!C56</f>
        <v>Italy</v>
      </c>
      <c r="D56" s="145"/>
      <c r="E56" s="191"/>
      <c r="F56" s="143"/>
      <c r="G56" s="141">
        <v>839.61900000000003</v>
      </c>
      <c r="H56" s="141">
        <v>686.56700000000001</v>
      </c>
      <c r="I56" s="141">
        <v>652.13099999999997</v>
      </c>
      <c r="J56" s="141">
        <v>657.74800000000005</v>
      </c>
      <c r="K56" s="146">
        <v>701.15</v>
      </c>
      <c r="L56" s="146">
        <v>615.65899999999999</v>
      </c>
    </row>
    <row r="57" spans="1:12" ht="15" customHeight="1">
      <c r="A57" s="143"/>
      <c r="B57" s="2"/>
      <c r="C57" s="2" t="str">
        <f>'Table 6'!C57</f>
        <v>Norway</v>
      </c>
      <c r="D57" s="2"/>
      <c r="E57" s="191"/>
      <c r="G57" s="141">
        <v>572.36300000000006</v>
      </c>
      <c r="H57" s="141">
        <v>499.79199999999997</v>
      </c>
      <c r="I57" s="141">
        <v>677.04700000000003</v>
      </c>
      <c r="J57" s="141">
        <v>533.947</v>
      </c>
      <c r="K57" s="146">
        <v>843.78899999999999</v>
      </c>
      <c r="L57" s="146">
        <v>979.173</v>
      </c>
    </row>
    <row r="58" spans="1:12" ht="15" customHeight="1">
      <c r="B58" s="2"/>
      <c r="C58" s="2" t="str">
        <f>'Table 6'!C58</f>
        <v>Austria</v>
      </c>
      <c r="D58" s="145"/>
      <c r="E58" s="191"/>
      <c r="F58" s="143"/>
      <c r="G58" s="141">
        <v>216.386</v>
      </c>
      <c r="H58" s="141">
        <v>184.31299999999999</v>
      </c>
      <c r="I58" s="141">
        <v>254.09200000000001</v>
      </c>
      <c r="J58" s="141">
        <v>472.96</v>
      </c>
      <c r="K58" s="146">
        <v>791.25800000000004</v>
      </c>
      <c r="L58" s="146">
        <v>886.61</v>
      </c>
    </row>
    <row r="59" spans="1:12" ht="15" customHeight="1">
      <c r="A59" s="143"/>
      <c r="B59" s="2"/>
      <c r="C59" s="2" t="str">
        <f>'Table 6'!C59</f>
        <v>Poland</v>
      </c>
      <c r="D59" s="2"/>
      <c r="E59" s="191"/>
      <c r="G59" s="141">
        <v>133.518</v>
      </c>
      <c r="H59" s="141">
        <v>103.349</v>
      </c>
      <c r="I59" s="141">
        <v>108.312</v>
      </c>
      <c r="J59" s="141">
        <v>147.93799999999999</v>
      </c>
      <c r="K59" s="146">
        <v>151.999</v>
      </c>
      <c r="L59" s="146">
        <v>137.03800000000001</v>
      </c>
    </row>
    <row r="60" spans="1:12" ht="15" customHeight="1">
      <c r="A60" s="143"/>
      <c r="B60" s="155"/>
      <c r="C60" s="2" t="str">
        <f>'Table 6'!C60</f>
        <v>Other Europe</v>
      </c>
      <c r="D60" s="145"/>
      <c r="E60" s="191"/>
      <c r="F60" s="143"/>
      <c r="G60" s="141">
        <v>1505.828</v>
      </c>
      <c r="H60" s="141">
        <v>1565.1389999999999</v>
      </c>
      <c r="I60" s="141">
        <v>1817.0039999999999</v>
      </c>
      <c r="J60" s="141">
        <v>3641.2800000000025</v>
      </c>
      <c r="K60" s="146">
        <v>4326.6270000000004</v>
      </c>
      <c r="L60" s="146">
        <v>4048.2629999999999</v>
      </c>
    </row>
    <row r="61" spans="1:12" ht="7.5" customHeight="1">
      <c r="A61" s="147"/>
      <c r="B61" s="148"/>
      <c r="C61" s="149"/>
      <c r="D61" s="149"/>
      <c r="E61" s="149"/>
      <c r="F61" s="147"/>
      <c r="G61" s="176"/>
      <c r="H61" s="176"/>
      <c r="I61" s="176"/>
      <c r="J61" s="150"/>
      <c r="K61" s="176"/>
      <c r="L61" s="176"/>
    </row>
    <row r="62" spans="1:12" s="311" customFormat="1" ht="14.1" customHeight="1">
      <c r="A62" s="161"/>
      <c r="B62" s="162" t="s">
        <v>198</v>
      </c>
      <c r="C62" s="162"/>
      <c r="D62" s="162"/>
      <c r="E62" s="162"/>
      <c r="F62" s="163"/>
      <c r="G62" s="4">
        <v>14443.892</v>
      </c>
      <c r="H62" s="4">
        <v>12080.623</v>
      </c>
      <c r="I62" s="4">
        <v>14028.32</v>
      </c>
      <c r="J62" s="4">
        <v>17999.606</v>
      </c>
      <c r="K62" s="4">
        <v>21697.016</v>
      </c>
      <c r="L62" s="4">
        <v>22370.678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90"/>
      <c r="K63" s="146"/>
      <c r="L63" s="146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0">
        <f t="shared" ref="G64:H64" si="10">SUM(G65:G67)</f>
        <v>4923.5360000000001</v>
      </c>
      <c r="H64" s="20">
        <f t="shared" si="10"/>
        <v>3688.4089999999997</v>
      </c>
      <c r="I64" s="20">
        <f>SUM(I65:I67)</f>
        <v>3577.5450000000001</v>
      </c>
      <c r="J64" s="20">
        <f t="shared" ref="J64:K64" si="11">SUM(J65:J67)</f>
        <v>3151.172</v>
      </c>
      <c r="K64" s="21">
        <f t="shared" si="11"/>
        <v>3628.1820000000002</v>
      </c>
      <c r="L64" s="21">
        <f t="shared" ref="L64" si="12">SUM(L65:L67)</f>
        <v>3747.877</v>
      </c>
    </row>
    <row r="65" spans="1:12" ht="15" customHeight="1">
      <c r="A65" s="143"/>
      <c r="B65" s="155"/>
      <c r="C65" s="2" t="str">
        <f>'Table 6'!C65</f>
        <v>Australia</v>
      </c>
      <c r="D65" s="145"/>
      <c r="E65" s="145"/>
      <c r="F65" s="143"/>
      <c r="G65" s="141">
        <v>4434.1629999999996</v>
      </c>
      <c r="H65" s="141">
        <v>3225.6439999999998</v>
      </c>
      <c r="I65" s="141">
        <v>2947.9540000000002</v>
      </c>
      <c r="J65" s="141">
        <v>2611.3470000000002</v>
      </c>
      <c r="K65" s="146">
        <v>3183.2469999999998</v>
      </c>
      <c r="L65" s="146">
        <v>3241.8910000000001</v>
      </c>
    </row>
    <row r="66" spans="1:12" ht="15" customHeight="1">
      <c r="A66" s="143"/>
      <c r="B66" s="155"/>
      <c r="C66" s="2" t="str">
        <f>'Table 6'!C66</f>
        <v>New Zealand</v>
      </c>
      <c r="D66" s="145"/>
      <c r="E66" s="145"/>
      <c r="F66" s="143"/>
      <c r="G66" s="141">
        <v>425.57799999999997</v>
      </c>
      <c r="H66" s="141">
        <v>349.33499999999998</v>
      </c>
      <c r="I66" s="141">
        <v>295.26900000000001</v>
      </c>
      <c r="J66" s="141">
        <v>273.56900000000002</v>
      </c>
      <c r="K66" s="146">
        <v>330.03</v>
      </c>
      <c r="L66" s="146">
        <v>361.40199999999999</v>
      </c>
    </row>
    <row r="67" spans="1:12" ht="15" customHeight="1">
      <c r="A67" s="143"/>
      <c r="B67" s="155"/>
      <c r="C67" s="145" t="s">
        <v>121</v>
      </c>
      <c r="D67" s="145"/>
      <c r="E67" s="145"/>
      <c r="F67" s="143"/>
      <c r="G67" s="141">
        <v>63.794999999999995</v>
      </c>
      <c r="H67" s="141">
        <v>113.43</v>
      </c>
      <c r="I67" s="141">
        <v>334.322</v>
      </c>
      <c r="J67" s="141">
        <v>266.25599999999986</v>
      </c>
      <c r="K67" s="146">
        <v>114.905</v>
      </c>
      <c r="L67" s="146">
        <v>144.584</v>
      </c>
    </row>
    <row r="68" spans="1:12" ht="14.1" customHeight="1">
      <c r="A68" s="143"/>
      <c r="B68" s="155"/>
      <c r="C68" s="145"/>
      <c r="D68" s="145"/>
      <c r="E68" s="145"/>
      <c r="F68" s="143"/>
      <c r="G68" s="159"/>
      <c r="H68" s="159"/>
      <c r="I68" s="146"/>
      <c r="J68" s="190"/>
      <c r="K68" s="159"/>
      <c r="L68" s="159"/>
    </row>
    <row r="69" spans="1:12" s="60" customFormat="1" ht="17.100000000000001" customHeight="1">
      <c r="A69" s="18"/>
      <c r="B69" s="19" t="s">
        <v>47</v>
      </c>
      <c r="C69" s="19"/>
      <c r="D69" s="19"/>
      <c r="E69" s="19"/>
      <c r="F69" s="18"/>
      <c r="G69" s="20">
        <f t="shared" ref="G69:H69" si="13">SUM(G70:G73)</f>
        <v>1372.5700000000002</v>
      </c>
      <c r="H69" s="20">
        <f t="shared" si="13"/>
        <v>1042.626</v>
      </c>
      <c r="I69" s="20">
        <f>SUM(I70:I73)</f>
        <v>1234.962</v>
      </c>
      <c r="J69" s="20">
        <f t="shared" ref="J69:K69" si="14">SUM(J70:J73)</f>
        <v>988.77</v>
      </c>
      <c r="K69" s="21">
        <f t="shared" si="14"/>
        <v>923.24099999999999</v>
      </c>
      <c r="L69" s="21">
        <f t="shared" ref="L69" si="15">SUM(L70:L73)</f>
        <v>983.06500000000005</v>
      </c>
    </row>
    <row r="70" spans="1:12" ht="15" customHeight="1">
      <c r="A70" s="143"/>
      <c r="B70" s="155"/>
      <c r="C70" s="2" t="str">
        <f>'Table 6'!C70</f>
        <v>Mauritius</v>
      </c>
      <c r="D70" s="145"/>
      <c r="E70" s="145"/>
      <c r="F70" s="143"/>
      <c r="G70" s="141">
        <v>209.52199999999999</v>
      </c>
      <c r="H70" s="141">
        <v>211.60599999999999</v>
      </c>
      <c r="I70" s="141">
        <v>194.55600000000001</v>
      </c>
      <c r="J70" s="141">
        <v>490.053</v>
      </c>
      <c r="K70" s="146">
        <v>331.315</v>
      </c>
      <c r="L70" s="146">
        <v>313.40600000000001</v>
      </c>
    </row>
    <row r="71" spans="1:12" ht="15" customHeight="1">
      <c r="A71" s="143"/>
      <c r="B71" s="155"/>
      <c r="C71" s="2" t="str">
        <f>'Table 6'!C71</f>
        <v>Egypt</v>
      </c>
      <c r="D71" s="145"/>
      <c r="E71" s="145"/>
      <c r="F71" s="143"/>
      <c r="G71" s="141">
        <v>231.95500000000001</v>
      </c>
      <c r="H71" s="141">
        <v>98.033000000000001</v>
      </c>
      <c r="I71" s="141">
        <v>120.678</v>
      </c>
      <c r="J71" s="141">
        <v>93.185000000000002</v>
      </c>
      <c r="K71" s="146">
        <v>123.509</v>
      </c>
      <c r="L71" s="146">
        <v>137.15199999999999</v>
      </c>
    </row>
    <row r="72" spans="1:12" ht="15" customHeight="1">
      <c r="A72" s="143"/>
      <c r="B72" s="155"/>
      <c r="C72" s="2" t="str">
        <f>'Table 6'!C72</f>
        <v>South Africa</v>
      </c>
      <c r="D72" s="145"/>
      <c r="E72" s="145"/>
      <c r="F72" s="143"/>
      <c r="G72" s="141">
        <v>246.94499999999999</v>
      </c>
      <c r="H72" s="141">
        <v>158.137</v>
      </c>
      <c r="I72" s="141">
        <v>207.12799999999999</v>
      </c>
      <c r="J72" s="141">
        <v>135.23500000000001</v>
      </c>
      <c r="K72" s="146">
        <v>178.47300000000001</v>
      </c>
      <c r="L72" s="146">
        <v>187.88499999999999</v>
      </c>
    </row>
    <row r="73" spans="1:12" ht="15" customHeight="1">
      <c r="A73" s="143"/>
      <c r="B73" s="155"/>
      <c r="C73" s="2" t="str">
        <f>'Table 6'!C73</f>
        <v>Other Africa</v>
      </c>
      <c r="D73" s="145"/>
      <c r="E73" s="145"/>
      <c r="F73" s="143"/>
      <c r="G73" s="141">
        <v>684.14800000000002</v>
      </c>
      <c r="H73" s="141">
        <v>574.85</v>
      </c>
      <c r="I73" s="141">
        <v>712.6</v>
      </c>
      <c r="J73" s="141">
        <v>270.29699999999991</v>
      </c>
      <c r="K73" s="146">
        <v>289.94400000000002</v>
      </c>
      <c r="L73" s="146">
        <v>344.62200000000001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46"/>
      <c r="J74" s="190"/>
      <c r="K74" s="146"/>
      <c r="L74" s="159"/>
    </row>
    <row r="75" spans="1:12" s="60" customFormat="1" ht="17.100000000000001" customHeight="1">
      <c r="A75" s="18"/>
      <c r="B75" s="19" t="s">
        <v>190</v>
      </c>
      <c r="C75" s="19"/>
      <c r="D75" s="19"/>
      <c r="E75" s="19"/>
      <c r="F75" s="18"/>
      <c r="G75" s="21">
        <v>164.548</v>
      </c>
      <c r="H75" s="21">
        <v>176.25399999999999</v>
      </c>
      <c r="I75" s="21">
        <v>128.03899999999999</v>
      </c>
      <c r="J75" s="20">
        <v>223.733</v>
      </c>
      <c r="K75" s="21">
        <v>375.90300000000002</v>
      </c>
      <c r="L75" s="21">
        <v>327.11700000000002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>
      <c r="A80" s="471"/>
      <c r="B80" s="471"/>
      <c r="C80" s="471"/>
      <c r="D80" s="471"/>
      <c r="E80" s="471"/>
      <c r="F80" s="471"/>
      <c r="G80" s="471"/>
      <c r="H80" s="471"/>
      <c r="I80" s="471"/>
      <c r="J80" s="471"/>
      <c r="K80" s="471"/>
      <c r="L80" s="174"/>
    </row>
    <row r="81" spans="1:12">
      <c r="A81" s="60"/>
      <c r="B81" s="60"/>
      <c r="C81" s="113"/>
      <c r="D81" s="113"/>
      <c r="E81" s="113"/>
      <c r="F81" s="113"/>
      <c r="G81" s="175"/>
      <c r="H81" s="175"/>
      <c r="I81" s="175"/>
      <c r="J81" s="175"/>
      <c r="K81" s="175"/>
      <c r="L81" s="175"/>
    </row>
    <row r="82" spans="1:12" s="312" customFormat="1" ht="1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</row>
  </sheetData>
  <mergeCells count="5">
    <mergeCell ref="A2:C3"/>
    <mergeCell ref="J3:K4"/>
    <mergeCell ref="A5:F5"/>
    <mergeCell ref="A80:K80"/>
    <mergeCell ref="A7:E7"/>
  </mergeCells>
  <conditionalFormatting sqref="D56">
    <cfRule type="duplicateValues" dxfId="59" priority="27"/>
  </conditionalFormatting>
  <conditionalFormatting sqref="D61:E75 D48:D55 D57:D60 E48:E60 D9:E9 D38:E47 D10:D12 D17 D23:D25 D19 D32:D33 D37">
    <cfRule type="duplicateValues" dxfId="58" priority="56"/>
  </conditionalFormatting>
  <conditionalFormatting sqref="D76:E76">
    <cfRule type="duplicateValues" dxfId="57" priority="25"/>
  </conditionalFormatting>
  <conditionalFormatting sqref="D77:E78">
    <cfRule type="duplicateValues" dxfId="56" priority="24"/>
  </conditionalFormatting>
  <conditionalFormatting sqref="D13">
    <cfRule type="duplicateValues" dxfId="55" priority="21"/>
  </conditionalFormatting>
  <conditionalFormatting sqref="D15">
    <cfRule type="duplicateValues" dxfId="54" priority="20"/>
  </conditionalFormatting>
  <conditionalFormatting sqref="D14">
    <cfRule type="duplicateValues" dxfId="53" priority="19"/>
  </conditionalFormatting>
  <conditionalFormatting sqref="D16">
    <cfRule type="duplicateValues" dxfId="52" priority="18"/>
  </conditionalFormatting>
  <conditionalFormatting sqref="D18">
    <cfRule type="duplicateValues" dxfId="51" priority="17"/>
  </conditionalFormatting>
  <conditionalFormatting sqref="D22">
    <cfRule type="duplicateValues" dxfId="50" priority="13"/>
  </conditionalFormatting>
  <conditionalFormatting sqref="D21">
    <cfRule type="duplicateValues" dxfId="49" priority="12"/>
  </conditionalFormatting>
  <conditionalFormatting sqref="D21">
    <cfRule type="duplicateValues" dxfId="48" priority="11"/>
  </conditionalFormatting>
  <conditionalFormatting sqref="D20">
    <cfRule type="duplicateValues" dxfId="47" priority="10"/>
  </conditionalFormatting>
  <conditionalFormatting sqref="D26">
    <cfRule type="duplicateValues" dxfId="46" priority="9"/>
  </conditionalFormatting>
  <conditionalFormatting sqref="D27">
    <cfRule type="duplicateValues" dxfId="45" priority="8"/>
  </conditionalFormatting>
  <conditionalFormatting sqref="D29">
    <cfRule type="duplicateValues" dxfId="44" priority="7"/>
  </conditionalFormatting>
  <conditionalFormatting sqref="D30">
    <cfRule type="duplicateValues" dxfId="43" priority="6"/>
  </conditionalFormatting>
  <conditionalFormatting sqref="D28">
    <cfRule type="duplicateValues" dxfId="42" priority="5"/>
  </conditionalFormatting>
  <conditionalFormatting sqref="D31">
    <cfRule type="duplicateValues" dxfId="41" priority="4"/>
  </conditionalFormatting>
  <conditionalFormatting sqref="D35">
    <cfRule type="duplicateValues" dxfId="40" priority="3"/>
  </conditionalFormatting>
  <conditionalFormatting sqref="D36">
    <cfRule type="duplicateValues" dxfId="39" priority="2"/>
  </conditionalFormatting>
  <conditionalFormatting sqref="D34">
    <cfRule type="duplicateValues" dxfId="38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29</vt:i4>
      </vt:variant>
    </vt:vector>
  </HeadingPairs>
  <TitlesOfParts>
    <vt:vector size="50" baseType="lpstr">
      <vt:lpstr>Table SITS 2019-2024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 </vt:lpstr>
      <vt:lpstr>Table 14</vt:lpstr>
      <vt:lpstr>Table Time series</vt:lpstr>
      <vt:lpstr>Table 1 (2013 - 2018)</vt:lpstr>
      <vt:lpstr>Table 2 (2013-2018)</vt:lpstr>
      <vt:lpstr>Table 3 (2013-2018)</vt:lpstr>
      <vt:lpstr>Table 4 (2013-2018)</vt:lpstr>
      <vt:lpstr>Table 5 (2013-2018)</vt:lpstr>
      <vt:lpstr>'Table 1'!Print_Area</vt:lpstr>
      <vt:lpstr>'Table 1 (2013 - 2018)'!Print_Area</vt:lpstr>
      <vt:lpstr>'Table 10'!Print_Area</vt:lpstr>
      <vt:lpstr>'Table 11'!Print_Area</vt:lpstr>
      <vt:lpstr>'Table 12'!Print_Area</vt:lpstr>
      <vt:lpstr>'Table 13 '!Print_Area</vt:lpstr>
      <vt:lpstr>'Table 2'!Print_Area</vt:lpstr>
      <vt:lpstr>'Table 2 (2013-2018)'!Print_Area</vt:lpstr>
      <vt:lpstr>'Table 3'!Print_Area</vt:lpstr>
      <vt:lpstr>'Table 3 (2013-2018)'!Print_Area</vt:lpstr>
      <vt:lpstr>'Table 4'!Print_Area</vt:lpstr>
      <vt:lpstr>'Table 4 (2013-2018)'!Print_Area</vt:lpstr>
      <vt:lpstr>'Table 5'!Print_Area</vt:lpstr>
      <vt:lpstr>'Table 5 (2013-2018)'!Print_Area</vt:lpstr>
      <vt:lpstr>'Table 6'!Print_Area</vt:lpstr>
      <vt:lpstr>'Table 7'!Print_Area</vt:lpstr>
      <vt:lpstr>'Table 8'!Print_Area</vt:lpstr>
      <vt:lpstr>'Table 9'!Print_Area</vt:lpstr>
      <vt:lpstr>'Table SITS 2019-2024'!Print_Area</vt:lpstr>
      <vt:lpstr>'Table Time series'!Print_Area</vt:lpstr>
      <vt:lpstr>'Table 10'!Print_Titles</vt:lpstr>
      <vt:lpstr>'Table 11'!Print_Titles</vt:lpstr>
      <vt:lpstr>'Table 12'!Print_Titles</vt:lpstr>
      <vt:lpstr>'Table 4 (2013-2018)'!Print_Titles</vt:lpstr>
      <vt:lpstr>'Table 5 (2013-2018)'!Print_Titles</vt:lpstr>
      <vt:lpstr>'Table 6'!Print_Titles</vt:lpstr>
      <vt:lpstr>'Table 7'!Print_Titles</vt:lpstr>
      <vt:lpstr>'Table 8'!Print_Titles</vt:lpstr>
      <vt:lpstr>'Table 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Ridauddin Masud</dc:creator>
  <cp:lastModifiedBy>Pameza Abdul Harip</cp:lastModifiedBy>
  <cp:lastPrinted>2024-06-12T04:27:44Z</cp:lastPrinted>
  <dcterms:created xsi:type="dcterms:W3CDTF">2015-01-02T04:02:50Z</dcterms:created>
  <dcterms:modified xsi:type="dcterms:W3CDTF">2025-06-24T01:18:46Z</dcterms:modified>
</cp:coreProperties>
</file>