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024\APPENDIX\2025\"/>
    </mc:Choice>
  </mc:AlternateContent>
  <xr:revisionPtr revIDLastSave="0" documentId="13_ncr:1_{4F99A216-BBF6-45E7-93D8-05D2502E0236}" xr6:coauthVersionLast="36" xr6:coauthVersionMax="36" xr10:uidLastSave="{00000000-0000-0000-0000-000000000000}"/>
  <bookViews>
    <workbookView xWindow="-120" yWindow="-120" windowWidth="24240" windowHeight="13140" tabRatio="690" activeTab="1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iv'!$M$8:$R$26</definedName>
    <definedName name="_xlnm._FilterDatabase" localSheetId="3" hidden="1">'Appendix v'!#REF!</definedName>
    <definedName name="_xlnm.Print_Area" localSheetId="0">'Appendix i'!$A$1:$L$87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7" l="1"/>
  <c r="H85" i="2" l="1"/>
  <c r="I85" i="2"/>
  <c r="J85" i="2"/>
  <c r="K85" i="2"/>
  <c r="L85" i="2"/>
  <c r="H86" i="2"/>
  <c r="I86" i="2"/>
  <c r="J86" i="2"/>
  <c r="K86" i="2"/>
  <c r="L86" i="2"/>
  <c r="H87" i="2"/>
  <c r="I87" i="2"/>
  <c r="J87" i="2"/>
  <c r="K87" i="2"/>
  <c r="L87" i="2"/>
  <c r="C76" i="7" l="1"/>
  <c r="C7" i="6" l="1"/>
  <c r="D7" i="6"/>
  <c r="E7" i="6"/>
  <c r="J7" i="6"/>
  <c r="K7" i="6"/>
  <c r="I84" i="2" l="1"/>
  <c r="J84" i="2"/>
  <c r="K84" i="2"/>
  <c r="L84" i="2"/>
  <c r="H84" i="2"/>
  <c r="H35" i="2" l="1"/>
  <c r="I35" i="2"/>
  <c r="J35" i="2"/>
  <c r="K35" i="2"/>
  <c r="L35" i="2"/>
  <c r="H83" i="2" l="1"/>
  <c r="H13" i="2" l="1"/>
  <c r="H82" i="2" l="1"/>
  <c r="I82" i="2"/>
  <c r="J82" i="2"/>
  <c r="K82" i="2"/>
  <c r="L82" i="2"/>
  <c r="I83" i="2"/>
  <c r="J83" i="2"/>
  <c r="K83" i="2"/>
  <c r="L83" i="2"/>
  <c r="L34" i="2" l="1"/>
  <c r="K34" i="2"/>
  <c r="J34" i="2"/>
  <c r="I34" i="2"/>
  <c r="H34" i="2"/>
  <c r="I81" i="2" l="1"/>
  <c r="J81" i="2"/>
  <c r="K81" i="2"/>
  <c r="L81" i="2"/>
  <c r="H81" i="2"/>
  <c r="I80" i="2" l="1"/>
  <c r="J80" i="2"/>
  <c r="K80" i="2"/>
  <c r="L80" i="2"/>
  <c r="H80" i="2"/>
  <c r="G7" i="7" l="1"/>
  <c r="G5" i="7"/>
  <c r="I13" i="2" l="1"/>
  <c r="J13" i="2"/>
  <c r="K13" i="2"/>
  <c r="L13" i="2"/>
  <c r="H77" i="2" l="1"/>
  <c r="I77" i="2"/>
  <c r="J77" i="2"/>
  <c r="K77" i="2"/>
  <c r="L77" i="2"/>
  <c r="H28" i="2"/>
  <c r="L31" i="2"/>
  <c r="K31" i="2"/>
  <c r="J31" i="2"/>
  <c r="I31" i="2"/>
  <c r="H31" i="2"/>
  <c r="L30" i="2"/>
  <c r="K30" i="2"/>
  <c r="J30" i="2"/>
  <c r="I30" i="2"/>
  <c r="H30" i="2"/>
  <c r="L29" i="2"/>
  <c r="K29" i="2"/>
  <c r="J29" i="2"/>
  <c r="I29" i="2"/>
  <c r="H29" i="2"/>
  <c r="L28" i="2"/>
  <c r="K28" i="2"/>
  <c r="J28" i="2"/>
  <c r="I28" i="2"/>
  <c r="I76" i="2" l="1"/>
  <c r="J76" i="2"/>
  <c r="K76" i="2"/>
  <c r="L76" i="2"/>
  <c r="H76" i="2"/>
  <c r="I75" i="2" l="1"/>
  <c r="J75" i="2"/>
  <c r="K75" i="2"/>
  <c r="L75" i="2"/>
  <c r="H75" i="2"/>
  <c r="I74" i="2" l="1"/>
  <c r="J74" i="2"/>
  <c r="K74" i="2"/>
  <c r="L74" i="2"/>
  <c r="H74" i="2"/>
  <c r="F35" i="5" l="1"/>
  <c r="L23" i="5"/>
  <c r="F20" i="5"/>
  <c r="F17" i="5"/>
  <c r="F12" i="5"/>
  <c r="F9" i="5"/>
  <c r="F8" i="5"/>
  <c r="F21" i="5"/>
  <c r="C37" i="6" l="1"/>
  <c r="J28" i="6"/>
  <c r="K28" i="6"/>
  <c r="E28" i="6"/>
  <c r="D28" i="6"/>
  <c r="C28" i="6"/>
  <c r="G28" i="6" l="1"/>
  <c r="I73" i="2"/>
  <c r="J73" i="2"/>
  <c r="K73" i="2"/>
  <c r="L73" i="2"/>
  <c r="H73" i="2"/>
  <c r="D28" i="8" l="1"/>
  <c r="E28" i="8"/>
  <c r="F28" i="8" s="1"/>
  <c r="C28" i="8"/>
  <c r="C7" i="8"/>
  <c r="K37" i="6"/>
  <c r="J37" i="6"/>
  <c r="D37" i="6"/>
  <c r="E37" i="6"/>
  <c r="D7" i="8"/>
  <c r="E7" i="8"/>
  <c r="C37" i="7" l="1"/>
  <c r="C38" i="7" s="1"/>
  <c r="I72" i="2" l="1"/>
  <c r="J72" i="2"/>
  <c r="K72" i="2"/>
  <c r="L72" i="2"/>
  <c r="H72" i="2"/>
  <c r="H71" i="2" l="1"/>
  <c r="I71" i="2"/>
  <c r="J71" i="2"/>
  <c r="K71" i="2"/>
  <c r="L71" i="2"/>
  <c r="L37" i="5" l="1"/>
  <c r="G8" i="5"/>
  <c r="I70" i="2" l="1"/>
  <c r="J70" i="2"/>
  <c r="K70" i="2"/>
  <c r="L70" i="2"/>
  <c r="H70" i="2"/>
  <c r="K25" i="5" l="1"/>
  <c r="J25" i="5"/>
  <c r="D25" i="5"/>
  <c r="E25" i="5"/>
  <c r="C25" i="5"/>
  <c r="K19" i="5"/>
  <c r="J19" i="5"/>
  <c r="D19" i="5"/>
  <c r="E19" i="5"/>
  <c r="C19" i="5"/>
  <c r="K11" i="5"/>
  <c r="J11" i="5"/>
  <c r="D11" i="5"/>
  <c r="E11" i="5"/>
  <c r="C11" i="5"/>
  <c r="K7" i="5"/>
  <c r="J7" i="5"/>
  <c r="J36" i="5" s="1"/>
  <c r="D7" i="5"/>
  <c r="D36" i="5" s="1"/>
  <c r="E7" i="5"/>
  <c r="E36" i="5" s="1"/>
  <c r="C7" i="5"/>
  <c r="C36" i="5" s="1"/>
  <c r="K36" i="5" l="1"/>
  <c r="K37" i="8"/>
  <c r="L37" i="8" s="1"/>
  <c r="J37" i="8"/>
  <c r="D37" i="8"/>
  <c r="E37" i="8"/>
  <c r="C37" i="8"/>
  <c r="K28" i="8"/>
  <c r="J28" i="8"/>
  <c r="K7" i="8"/>
  <c r="J7" i="8"/>
  <c r="F39" i="6" l="1"/>
  <c r="F40" i="6"/>
  <c r="F41" i="6"/>
  <c r="F42" i="6"/>
  <c r="F43" i="6"/>
  <c r="F44" i="6"/>
  <c r="F38" i="6"/>
  <c r="F35" i="6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L69" i="2" l="1"/>
  <c r="K69" i="2"/>
  <c r="J69" i="2"/>
  <c r="I69" i="2"/>
  <c r="H69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H67" i="2" l="1"/>
  <c r="I68" i="2"/>
  <c r="J68" i="2"/>
  <c r="K68" i="2"/>
  <c r="L68" i="2"/>
  <c r="H68" i="2"/>
  <c r="I67" i="2"/>
  <c r="J67" i="2"/>
  <c r="K67" i="2"/>
  <c r="L67" i="2"/>
  <c r="G5" i="8" l="1"/>
  <c r="H5" i="8" s="1"/>
  <c r="G5" i="6"/>
  <c r="H5" i="6" s="1"/>
  <c r="H44" i="7"/>
  <c r="H5" i="7"/>
  <c r="I66" i="2" l="1"/>
  <c r="J66" i="2"/>
  <c r="K66" i="2"/>
  <c r="L66" i="2"/>
  <c r="H66" i="2"/>
  <c r="G8" i="8" l="1"/>
  <c r="H53" i="2" l="1"/>
  <c r="I53" i="2"/>
  <c r="J53" i="2"/>
  <c r="K53" i="2"/>
  <c r="L53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H60" i="2"/>
  <c r="I60" i="2"/>
  <c r="J60" i="2"/>
  <c r="K60" i="2"/>
  <c r="L60" i="2"/>
  <c r="H61" i="2"/>
  <c r="I61" i="2"/>
  <c r="J61" i="2"/>
  <c r="K61" i="2"/>
  <c r="L61" i="2"/>
  <c r="H62" i="2"/>
  <c r="I62" i="2"/>
  <c r="J62" i="2"/>
  <c r="K62" i="2"/>
  <c r="L62" i="2"/>
  <c r="H63" i="2"/>
  <c r="I63" i="2"/>
  <c r="J63" i="2"/>
  <c r="K63" i="2"/>
  <c r="L63" i="2"/>
  <c r="L52" i="2" l="1"/>
  <c r="K52" i="2"/>
  <c r="J52" i="2"/>
  <c r="H52" i="2"/>
  <c r="G9" i="2" l="1"/>
  <c r="D37" i="7" l="1"/>
  <c r="D38" i="7" s="1"/>
  <c r="E37" i="7" l="1"/>
  <c r="E38" i="7" s="1"/>
  <c r="G37" i="7" l="1"/>
  <c r="H37" i="7" s="1"/>
  <c r="F37" i="7"/>
  <c r="F38" i="7"/>
  <c r="G38" i="7" l="1"/>
  <c r="H38" i="7" s="1"/>
  <c r="G46" i="8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H28" i="6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0" i="2" l="1"/>
  <c r="G17" i="5" l="1"/>
  <c r="H17" i="5" s="1"/>
  <c r="C77" i="7" l="1"/>
  <c r="D76" i="7"/>
  <c r="D77" i="7" s="1"/>
  <c r="E76" i="7"/>
  <c r="E77" i="7" l="1"/>
  <c r="F77" i="7" s="1"/>
  <c r="F76" i="7"/>
  <c r="G61" i="7" l="1"/>
  <c r="H61" i="7" s="1"/>
  <c r="G62" i="7"/>
  <c r="G35" i="5" l="1"/>
  <c r="H35" i="5" s="1"/>
  <c r="H8" i="5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H20" i="5" s="1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I20" i="5" l="1"/>
  <c r="G11" i="5"/>
  <c r="H11" i="5" s="1"/>
  <c r="G7" i="5"/>
  <c r="H7" i="5" s="1"/>
  <c r="G19" i="5"/>
  <c r="H19" i="5" s="1"/>
  <c r="G25" i="5"/>
  <c r="H25" i="5" s="1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8" i="5"/>
  <c r="L21" i="5"/>
  <c r="L7" i="5"/>
  <c r="L13" i="5"/>
  <c r="L36" i="5"/>
  <c r="F27" i="5"/>
  <c r="F19" i="5"/>
  <c r="F28" i="5"/>
  <c r="F13" i="5"/>
  <c r="F5" i="5"/>
  <c r="F29" i="5"/>
  <c r="F14" i="5"/>
  <c r="F7" i="5"/>
  <c r="F30" i="5"/>
  <c r="F15" i="5"/>
  <c r="F31" i="5"/>
  <c r="F16" i="5"/>
  <c r="F32" i="5"/>
  <c r="F33" i="5"/>
  <c r="F26" i="5"/>
  <c r="F25" i="5"/>
  <c r="F23" i="5"/>
  <c r="F37" i="5"/>
  <c r="K76" i="7" l="1"/>
  <c r="K77" i="7" s="1"/>
  <c r="J76" i="7"/>
  <c r="J77" i="7" s="1"/>
  <c r="G75" i="7"/>
  <c r="H75" i="7" s="1"/>
  <c r="G74" i="7"/>
  <c r="H74" i="7" s="1"/>
  <c r="G73" i="7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L77" i="7" l="1"/>
  <c r="L76" i="7"/>
  <c r="K38" i="7"/>
  <c r="L38" i="7" s="1"/>
  <c r="L37" i="7"/>
  <c r="G77" i="7"/>
  <c r="H77" i="7" s="1"/>
  <c r="G76" i="7"/>
  <c r="H76" i="7" s="1"/>
  <c r="H7" i="7"/>
</calcChain>
</file>

<file path=xl/sharedStrings.xml><?xml version="1.0" encoding="utf-8"?>
<sst xmlns="http://schemas.openxmlformats.org/spreadsheetml/2006/main" count="379" uniqueCount="186">
  <si>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</si>
  <si>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</si>
  <si>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</si>
  <si>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</si>
  <si>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</si>
  <si>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</si>
  <si>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</si>
  <si>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</si>
  <si>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</si>
  <si>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</si>
  <si>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</si>
  <si>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</si>
  <si>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</si>
  <si>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</si>
  <si>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</si>
  <si>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</si>
  <si>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</si>
  <si>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</si>
  <si>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</si>
  <si>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</si>
  <si>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</si>
  <si>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</si>
  <si>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</si>
  <si>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</si>
  <si>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</si>
  <si>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</si>
  <si>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</si>
  <si>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</si>
  <si>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</si>
  <si>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</si>
  <si>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</si>
  <si>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</si>
  <si>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</si>
  <si>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</si>
  <si>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</si>
  <si>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</si>
  <si>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</si>
  <si>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</si>
  <si>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</si>
  <si>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</si>
  <si>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</si>
  <si>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</si>
  <si>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</si>
  <si>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</si>
  <si>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</si>
  <si>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</si>
  <si>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</si>
  <si>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</si>
  <si>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</si>
  <si>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</si>
  <si>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</si>
  <si>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</si>
  <si>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</si>
  <si>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</si>
  <si>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</si>
  <si>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</si>
  <si>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</si>
  <si>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</si>
  <si>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</si>
  <si>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</si>
  <si>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</si>
  <si>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</si>
  <si>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</si>
  <si>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</si>
  <si>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</si>
  <si>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</si>
  <si>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</si>
  <si>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</si>
  <si>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</si>
  <si>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</si>
  <si>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</si>
  <si>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</si>
  <si>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</si>
  <si>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</si>
  <si>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</si>
  <si>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</si>
  <si>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</si>
  <si>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</si>
  <si>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</si>
  <si>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</si>
  <si>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</si>
  <si>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</si>
  <si>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</si>
  <si>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</si>
  <si>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</si>
  <si>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</si>
  <si>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</si>
  <si>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</si>
  <si>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</si>
  <si>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</si>
  <si>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</si>
  <si>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</si>
  <si>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</si>
  <si>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</si>
  <si>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</si>
  <si>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</si>
  <si>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</si>
  <si>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</si>
  <si>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</si>
  <si>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</si>
  <si>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</si>
  <si>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</si>
  <si>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</si>
  <si>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</si>
  <si>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</si>
  <si>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</si>
  <si>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</si>
  <si>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</si>
  <si>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</si>
  <si>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</si>
  <si>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</si>
  <si>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</si>
  <si>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</si>
  <si>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</si>
  <si>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</si>
  <si>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</si>
  <si>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</si>
  <si>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</si>
  <si>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</si>
  <si>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</si>
  <si>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</si>
  <si>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</si>
  <si>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</si>
  <si>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</si>
  <si>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</si>
  <si>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</si>
  <si>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</si>
  <si>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</si>
  <si>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</si>
  <si>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</si>
  <si>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</si>
  <si>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</si>
  <si>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</si>
  <si>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</si>
  <si>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</si>
  <si>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</si>
  <si>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</si>
  <si>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</si>
  <si>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</si>
  <si>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</si>
  <si>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</si>
  <si>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</si>
  <si>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</si>
  <si>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</si>
  <si>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</si>
  <si>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</si>
  <si>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</si>
  <si>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</si>
  <si>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</si>
  <si>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</si>
  <si>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</si>
  <si>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</si>
  <si>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</si>
  <si>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</si>
  <si>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</si>
  <si>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</si>
  <si>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</si>
  <si>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</si>
  <si>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</si>
  <si>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</si>
  <si>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</si>
  <si>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</si>
  <si>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</si>
  <si>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</si>
  <si>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</si>
  <si>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</si>
  <si>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</si>
  <si>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</si>
  <si>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</si>
  <si>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</si>
  <si>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</si>
  <si>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EU</t>
  </si>
  <si>
    <t>Cambodia</t>
  </si>
  <si>
    <t>Ecuador</t>
  </si>
  <si>
    <t>Sri Lanka</t>
  </si>
  <si>
    <t>Sudan</t>
  </si>
  <si>
    <t>Jul
2025</t>
  </si>
  <si>
    <t>Oman</t>
  </si>
  <si>
    <t>Kuwait</t>
  </si>
  <si>
    <t>2024 (JAN-AUG)</t>
  </si>
  <si>
    <t>2025 (JAN-AUG)</t>
  </si>
  <si>
    <t>Aug
2024</t>
  </si>
  <si>
    <t>Aug
2025</t>
  </si>
  <si>
    <t>Jan-Aug
2024</t>
  </si>
  <si>
    <t>Jan-Aug
2025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</si>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</sst>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2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167" fontId="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167" fontId="44" fillId="0" borderId="0" xfId="1" applyNumberFormat="1" applyFont="1"/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6" fillId="37" borderId="0" xfId="1" applyNumberFormat="1" applyFont="1" applyFill="1"/>
    <xf numFmtId="167" fontId="16" fillId="0" borderId="0" xfId="1" applyNumberFormat="1" applyFont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45" fillId="0" borderId="0" xfId="1" applyNumberFormat="1" applyFont="1" applyFill="1" applyAlignment="1"/>
    <xf numFmtId="167" fontId="45" fillId="0" borderId="0" xfId="1" applyNumberFormat="1" applyFont="1" applyFill="1" applyAlignment="1">
      <alignment horizontal="left"/>
    </xf>
    <xf numFmtId="168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 applyBorder="1" applyAlignment="1">
      <alignment horizontal="left"/>
    </xf>
    <xf numFmtId="167" fontId="45" fillId="0" borderId="0" xfId="1" applyNumberFormat="1" applyFont="1" applyFill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5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5" fillId="0" borderId="0" xfId="0" applyFont="1" applyBorder="1"/>
    <xf numFmtId="167" fontId="45" fillId="0" borderId="0" xfId="1" applyNumberFormat="1" applyFont="1" applyBorder="1"/>
    <xf numFmtId="167" fontId="15" fillId="0" borderId="0" xfId="1" applyNumberFormat="1" applyFont="1"/>
    <xf numFmtId="167" fontId="41" fillId="0" borderId="0" xfId="1" applyNumberFormat="1" applyFont="1" applyAlignment="1"/>
    <xf numFmtId="167" fontId="15" fillId="0" borderId="0" xfId="1" applyNumberFormat="1" applyFont="1" applyFill="1" applyBorder="1" applyAlignment="1">
      <alignment horizontal="left"/>
    </xf>
    <xf numFmtId="167" fontId="6" fillId="37" borderId="0" xfId="1" applyNumberFormat="1" applyFont="1" applyFill="1" applyBorder="1" applyAlignment="1">
      <alignment horizontal="right" vertical="top" wrapText="1"/>
    </xf>
    <xf numFmtId="167" fontId="19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167" fontId="18" fillId="0" borderId="0" xfId="1" applyNumberFormat="1" applyFont="1"/>
    <xf numFmtId="167" fontId="2" fillId="37" borderId="0" xfId="1" applyNumberFormat="1" applyFont="1" applyFill="1"/>
    <xf numFmtId="167" fontId="45" fillId="37" borderId="0" xfId="1" applyNumberFormat="1" applyFont="1" applyFill="1"/>
    <xf numFmtId="167" fontId="45" fillId="0" borderId="0" xfId="1" applyNumberFormat="1" applyFont="1"/>
    <xf numFmtId="49" fontId="43" fillId="0" borderId="0" xfId="1" applyNumberFormat="1" applyFont="1"/>
    <xf numFmtId="167" fontId="47" fillId="40" borderId="0" xfId="1" applyNumberFormat="1" applyFont="1" applyFill="1"/>
    <xf numFmtId="167" fontId="2" fillId="0" borderId="0" xfId="1" applyNumberFormat="1" applyFont="1" applyAlignment="1">
      <alignment horizontal="center"/>
    </xf>
    <xf numFmtId="49" fontId="47" fillId="0" borderId="0" xfId="1" applyNumberFormat="1" applyFont="1"/>
    <xf numFmtId="167" fontId="45" fillId="0" borderId="0" xfId="1" applyNumberFormat="1" applyFont="1" applyFill="1" applyBorder="1" applyAlignment="1"/>
    <xf numFmtId="167" fontId="41" fillId="38" borderId="0" xfId="1" quotePrefix="1" applyNumberFormat="1" applyFont="1" applyFill="1" applyAlignment="1">
      <alignment horizontal="right" vertical="center"/>
    </xf>
    <xf numFmtId="0" fontId="6" fillId="0" borderId="0" xfId="2" applyFont="1" applyBorder="1"/>
    <xf numFmtId="0" fontId="43" fillId="0" borderId="0" xfId="0" applyFont="1"/>
    <xf numFmtId="0" fontId="2" fillId="0" borderId="0" xfId="0" applyNumberFormat="1" applyFont="1"/>
    <xf numFmtId="43" fontId="45" fillId="39" borderId="0" xfId="1" applyFont="1" applyFill="1" applyBorder="1" applyAlignment="1">
      <alignment horizontal="left"/>
    </xf>
    <xf numFmtId="43" fontId="45" fillId="0" borderId="0" xfId="1" applyFont="1" applyBorder="1" applyAlignment="1">
      <alignment horizontal="left"/>
    </xf>
    <xf numFmtId="167" fontId="45" fillId="39" borderId="0" xfId="1" applyNumberFormat="1" applyFont="1" applyFill="1" applyBorder="1" applyAlignment="1"/>
    <xf numFmtId="167" fontId="45" fillId="0" borderId="0" xfId="1" applyNumberFormat="1" applyFont="1" applyBorder="1" applyAlignment="1"/>
    <xf numFmtId="0" fontId="2" fillId="0" borderId="0" xfId="0" applyFont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89"/>
  <sheetViews>
    <sheetView view="pageBreakPreview" zoomScaleNormal="100" zoomScaleSheetLayoutView="100" workbookViewId="0">
      <pane xSplit="1" ySplit="5" topLeftCell="B72" activePane="bottomRight" state="frozen"/>
      <selection activeCell="H34" sqref="H34"/>
      <selection pane="topRight" activeCell="H34" sqref="H34"/>
      <selection pane="bottomLeft" activeCell="H34" sqref="H34"/>
      <selection pane="bottomRight" activeCell="B80" sqref="B80:F87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71093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1" style="3" bestFit="1" customWidth="1"/>
    <col min="14" max="15" width="11.28515625" style="3" bestFit="1" customWidth="1"/>
    <col min="16" max="16" width="12.7109375" style="3" bestFit="1" customWidth="1"/>
    <col min="17" max="17" width="12.5703125" style="3" bestFit="1" customWidth="1"/>
    <col min="18" max="18" width="11" style="3" bestFit="1" customWidth="1"/>
    <col min="19" max="197" width="9.140625" style="3"/>
    <col min="198" max="198" width="13.5703125" style="3" customWidth="1"/>
    <col min="199" max="199" width="9.7109375" style="3" customWidth="1"/>
    <col min="200" max="200" width="10.140625" style="3" customWidth="1"/>
    <col min="201" max="201" width="9.28515625" style="3" customWidth="1"/>
    <col min="202" max="202" width="10.5703125" style="3" customWidth="1"/>
    <col min="203" max="203" width="11.7109375" style="3" customWidth="1"/>
    <col min="204" max="204" width="1.140625" style="3" customWidth="1"/>
    <col min="205" max="205" width="9.28515625" style="3" customWidth="1"/>
    <col min="206" max="206" width="10.28515625" style="3" customWidth="1"/>
    <col min="207" max="207" width="8.85546875" style="3" customWidth="1"/>
    <col min="208" max="208" width="10.5703125" style="3" customWidth="1"/>
    <col min="209" max="209" width="10.85546875" style="3" customWidth="1"/>
    <col min="210" max="210" width="12" style="3" bestFit="1" customWidth="1"/>
    <col min="211" max="212" width="11" style="3" bestFit="1" customWidth="1"/>
    <col min="213" max="213" width="11.140625" style="3" bestFit="1" customWidth="1"/>
    <col min="214" max="214" width="10.140625" style="3" bestFit="1" customWidth="1"/>
    <col min="215" max="453" width="9.140625" style="3"/>
    <col min="454" max="454" width="13.5703125" style="3" customWidth="1"/>
    <col min="455" max="455" width="9.7109375" style="3" customWidth="1"/>
    <col min="456" max="456" width="10.140625" style="3" customWidth="1"/>
    <col min="457" max="457" width="9.28515625" style="3" customWidth="1"/>
    <col min="458" max="458" width="10.5703125" style="3" customWidth="1"/>
    <col min="459" max="459" width="11.7109375" style="3" customWidth="1"/>
    <col min="460" max="460" width="1.140625" style="3" customWidth="1"/>
    <col min="461" max="461" width="9.28515625" style="3" customWidth="1"/>
    <col min="462" max="462" width="10.28515625" style="3" customWidth="1"/>
    <col min="463" max="463" width="8.85546875" style="3" customWidth="1"/>
    <col min="464" max="464" width="10.5703125" style="3" customWidth="1"/>
    <col min="465" max="465" width="10.85546875" style="3" customWidth="1"/>
    <col min="466" max="466" width="12" style="3" bestFit="1" customWidth="1"/>
    <col min="467" max="468" width="11" style="3" bestFit="1" customWidth="1"/>
    <col min="469" max="469" width="11.140625" style="3" bestFit="1" customWidth="1"/>
    <col min="470" max="470" width="10.140625" style="3" bestFit="1" customWidth="1"/>
    <col min="471" max="709" width="9.140625" style="3"/>
    <col min="710" max="710" width="13.5703125" style="3" customWidth="1"/>
    <col min="711" max="711" width="9.7109375" style="3" customWidth="1"/>
    <col min="712" max="712" width="10.140625" style="3" customWidth="1"/>
    <col min="713" max="713" width="9.28515625" style="3" customWidth="1"/>
    <col min="714" max="714" width="10.5703125" style="3" customWidth="1"/>
    <col min="715" max="715" width="11.7109375" style="3" customWidth="1"/>
    <col min="716" max="716" width="1.140625" style="3" customWidth="1"/>
    <col min="717" max="717" width="9.28515625" style="3" customWidth="1"/>
    <col min="718" max="718" width="10.28515625" style="3" customWidth="1"/>
    <col min="719" max="719" width="8.85546875" style="3" customWidth="1"/>
    <col min="720" max="720" width="10.5703125" style="3" customWidth="1"/>
    <col min="721" max="721" width="10.85546875" style="3" customWidth="1"/>
    <col min="722" max="722" width="12" style="3" bestFit="1" customWidth="1"/>
    <col min="723" max="724" width="11" style="3" bestFit="1" customWidth="1"/>
    <col min="725" max="725" width="11.140625" style="3" bestFit="1" customWidth="1"/>
    <col min="726" max="726" width="10.140625" style="3" bestFit="1" customWidth="1"/>
    <col min="727" max="965" width="9.140625" style="3"/>
    <col min="966" max="966" width="13.5703125" style="3" customWidth="1"/>
    <col min="967" max="967" width="9.7109375" style="3" customWidth="1"/>
    <col min="968" max="968" width="10.140625" style="3" customWidth="1"/>
    <col min="969" max="969" width="9.28515625" style="3" customWidth="1"/>
    <col min="970" max="970" width="10.5703125" style="3" customWidth="1"/>
    <col min="971" max="971" width="11.7109375" style="3" customWidth="1"/>
    <col min="972" max="972" width="1.140625" style="3" customWidth="1"/>
    <col min="973" max="973" width="9.28515625" style="3" customWidth="1"/>
    <col min="974" max="974" width="10.28515625" style="3" customWidth="1"/>
    <col min="975" max="975" width="8.85546875" style="3" customWidth="1"/>
    <col min="976" max="976" width="10.5703125" style="3" customWidth="1"/>
    <col min="977" max="977" width="10.85546875" style="3" customWidth="1"/>
    <col min="978" max="978" width="12" style="3" bestFit="1" customWidth="1"/>
    <col min="979" max="980" width="11" style="3" bestFit="1" customWidth="1"/>
    <col min="981" max="981" width="11.140625" style="3" bestFit="1" customWidth="1"/>
    <col min="982" max="982" width="10.140625" style="3" bestFit="1" customWidth="1"/>
    <col min="983" max="1221" width="9.140625" style="3"/>
    <col min="1222" max="1222" width="13.5703125" style="3" customWidth="1"/>
    <col min="1223" max="1223" width="9.7109375" style="3" customWidth="1"/>
    <col min="1224" max="1224" width="10.140625" style="3" customWidth="1"/>
    <col min="1225" max="1225" width="9.28515625" style="3" customWidth="1"/>
    <col min="1226" max="1226" width="10.5703125" style="3" customWidth="1"/>
    <col min="1227" max="1227" width="11.7109375" style="3" customWidth="1"/>
    <col min="1228" max="1228" width="1.140625" style="3" customWidth="1"/>
    <col min="1229" max="1229" width="9.28515625" style="3" customWidth="1"/>
    <col min="1230" max="1230" width="10.28515625" style="3" customWidth="1"/>
    <col min="1231" max="1231" width="8.85546875" style="3" customWidth="1"/>
    <col min="1232" max="1232" width="10.5703125" style="3" customWidth="1"/>
    <col min="1233" max="1233" width="10.85546875" style="3" customWidth="1"/>
    <col min="1234" max="1234" width="12" style="3" bestFit="1" customWidth="1"/>
    <col min="1235" max="1236" width="11" style="3" bestFit="1" customWidth="1"/>
    <col min="1237" max="1237" width="11.140625" style="3" bestFit="1" customWidth="1"/>
    <col min="1238" max="1238" width="10.140625" style="3" bestFit="1" customWidth="1"/>
    <col min="1239" max="1477" width="9.140625" style="3"/>
    <col min="1478" max="1478" width="13.5703125" style="3" customWidth="1"/>
    <col min="1479" max="1479" width="9.7109375" style="3" customWidth="1"/>
    <col min="1480" max="1480" width="10.140625" style="3" customWidth="1"/>
    <col min="1481" max="1481" width="9.28515625" style="3" customWidth="1"/>
    <col min="1482" max="1482" width="10.5703125" style="3" customWidth="1"/>
    <col min="1483" max="1483" width="11.7109375" style="3" customWidth="1"/>
    <col min="1484" max="1484" width="1.140625" style="3" customWidth="1"/>
    <col min="1485" max="1485" width="9.28515625" style="3" customWidth="1"/>
    <col min="1486" max="1486" width="10.28515625" style="3" customWidth="1"/>
    <col min="1487" max="1487" width="8.85546875" style="3" customWidth="1"/>
    <col min="1488" max="1488" width="10.5703125" style="3" customWidth="1"/>
    <col min="1489" max="1489" width="10.85546875" style="3" customWidth="1"/>
    <col min="1490" max="1490" width="12" style="3" bestFit="1" customWidth="1"/>
    <col min="1491" max="1492" width="11" style="3" bestFit="1" customWidth="1"/>
    <col min="1493" max="1493" width="11.140625" style="3" bestFit="1" customWidth="1"/>
    <col min="1494" max="1494" width="10.140625" style="3" bestFit="1" customWidth="1"/>
    <col min="1495" max="1733" width="9.140625" style="3"/>
    <col min="1734" max="1734" width="13.5703125" style="3" customWidth="1"/>
    <col min="1735" max="1735" width="9.7109375" style="3" customWidth="1"/>
    <col min="1736" max="1736" width="10.140625" style="3" customWidth="1"/>
    <col min="1737" max="1737" width="9.28515625" style="3" customWidth="1"/>
    <col min="1738" max="1738" width="10.5703125" style="3" customWidth="1"/>
    <col min="1739" max="1739" width="11.7109375" style="3" customWidth="1"/>
    <col min="1740" max="1740" width="1.140625" style="3" customWidth="1"/>
    <col min="1741" max="1741" width="9.28515625" style="3" customWidth="1"/>
    <col min="1742" max="1742" width="10.28515625" style="3" customWidth="1"/>
    <col min="1743" max="1743" width="8.85546875" style="3" customWidth="1"/>
    <col min="1744" max="1744" width="10.5703125" style="3" customWidth="1"/>
    <col min="1745" max="1745" width="10.85546875" style="3" customWidth="1"/>
    <col min="1746" max="1746" width="12" style="3" bestFit="1" customWidth="1"/>
    <col min="1747" max="1748" width="11" style="3" bestFit="1" customWidth="1"/>
    <col min="1749" max="1749" width="11.140625" style="3" bestFit="1" customWidth="1"/>
    <col min="1750" max="1750" width="10.140625" style="3" bestFit="1" customWidth="1"/>
    <col min="1751" max="1989" width="9.140625" style="3"/>
    <col min="1990" max="1990" width="13.5703125" style="3" customWidth="1"/>
    <col min="1991" max="1991" width="9.7109375" style="3" customWidth="1"/>
    <col min="1992" max="1992" width="10.140625" style="3" customWidth="1"/>
    <col min="1993" max="1993" width="9.28515625" style="3" customWidth="1"/>
    <col min="1994" max="1994" width="10.5703125" style="3" customWidth="1"/>
    <col min="1995" max="1995" width="11.7109375" style="3" customWidth="1"/>
    <col min="1996" max="1996" width="1.140625" style="3" customWidth="1"/>
    <col min="1997" max="1997" width="9.28515625" style="3" customWidth="1"/>
    <col min="1998" max="1998" width="10.28515625" style="3" customWidth="1"/>
    <col min="1999" max="1999" width="8.85546875" style="3" customWidth="1"/>
    <col min="2000" max="2000" width="10.5703125" style="3" customWidth="1"/>
    <col min="2001" max="2001" width="10.85546875" style="3" customWidth="1"/>
    <col min="2002" max="2002" width="12" style="3" bestFit="1" customWidth="1"/>
    <col min="2003" max="2004" width="11" style="3" bestFit="1" customWidth="1"/>
    <col min="2005" max="2005" width="11.140625" style="3" bestFit="1" customWidth="1"/>
    <col min="2006" max="2006" width="10.140625" style="3" bestFit="1" customWidth="1"/>
    <col min="2007" max="2245" width="9.140625" style="3"/>
    <col min="2246" max="2246" width="13.5703125" style="3" customWidth="1"/>
    <col min="2247" max="2247" width="9.7109375" style="3" customWidth="1"/>
    <col min="2248" max="2248" width="10.140625" style="3" customWidth="1"/>
    <col min="2249" max="2249" width="9.28515625" style="3" customWidth="1"/>
    <col min="2250" max="2250" width="10.5703125" style="3" customWidth="1"/>
    <col min="2251" max="2251" width="11.7109375" style="3" customWidth="1"/>
    <col min="2252" max="2252" width="1.140625" style="3" customWidth="1"/>
    <col min="2253" max="2253" width="9.28515625" style="3" customWidth="1"/>
    <col min="2254" max="2254" width="10.28515625" style="3" customWidth="1"/>
    <col min="2255" max="2255" width="8.85546875" style="3" customWidth="1"/>
    <col min="2256" max="2256" width="10.5703125" style="3" customWidth="1"/>
    <col min="2257" max="2257" width="10.85546875" style="3" customWidth="1"/>
    <col min="2258" max="2258" width="12" style="3" bestFit="1" customWidth="1"/>
    <col min="2259" max="2260" width="11" style="3" bestFit="1" customWidth="1"/>
    <col min="2261" max="2261" width="11.140625" style="3" bestFit="1" customWidth="1"/>
    <col min="2262" max="2262" width="10.140625" style="3" bestFit="1" customWidth="1"/>
    <col min="2263" max="2501" width="9.140625" style="3"/>
    <col min="2502" max="2502" width="13.5703125" style="3" customWidth="1"/>
    <col min="2503" max="2503" width="9.7109375" style="3" customWidth="1"/>
    <col min="2504" max="2504" width="10.140625" style="3" customWidth="1"/>
    <col min="2505" max="2505" width="9.28515625" style="3" customWidth="1"/>
    <col min="2506" max="2506" width="10.5703125" style="3" customWidth="1"/>
    <col min="2507" max="2507" width="11.7109375" style="3" customWidth="1"/>
    <col min="2508" max="2508" width="1.140625" style="3" customWidth="1"/>
    <col min="2509" max="2509" width="9.28515625" style="3" customWidth="1"/>
    <col min="2510" max="2510" width="10.28515625" style="3" customWidth="1"/>
    <col min="2511" max="2511" width="8.85546875" style="3" customWidth="1"/>
    <col min="2512" max="2512" width="10.5703125" style="3" customWidth="1"/>
    <col min="2513" max="2513" width="10.85546875" style="3" customWidth="1"/>
    <col min="2514" max="2514" width="12" style="3" bestFit="1" customWidth="1"/>
    <col min="2515" max="2516" width="11" style="3" bestFit="1" customWidth="1"/>
    <col min="2517" max="2517" width="11.140625" style="3" bestFit="1" customWidth="1"/>
    <col min="2518" max="2518" width="10.140625" style="3" bestFit="1" customWidth="1"/>
    <col min="2519" max="2757" width="9.140625" style="3"/>
    <col min="2758" max="2758" width="13.5703125" style="3" customWidth="1"/>
    <col min="2759" max="2759" width="9.7109375" style="3" customWidth="1"/>
    <col min="2760" max="2760" width="10.140625" style="3" customWidth="1"/>
    <col min="2761" max="2761" width="9.28515625" style="3" customWidth="1"/>
    <col min="2762" max="2762" width="10.5703125" style="3" customWidth="1"/>
    <col min="2763" max="2763" width="11.7109375" style="3" customWidth="1"/>
    <col min="2764" max="2764" width="1.140625" style="3" customWidth="1"/>
    <col min="2765" max="2765" width="9.28515625" style="3" customWidth="1"/>
    <col min="2766" max="2766" width="10.28515625" style="3" customWidth="1"/>
    <col min="2767" max="2767" width="8.85546875" style="3" customWidth="1"/>
    <col min="2768" max="2768" width="10.5703125" style="3" customWidth="1"/>
    <col min="2769" max="2769" width="10.85546875" style="3" customWidth="1"/>
    <col min="2770" max="2770" width="12" style="3" bestFit="1" customWidth="1"/>
    <col min="2771" max="2772" width="11" style="3" bestFit="1" customWidth="1"/>
    <col min="2773" max="2773" width="11.140625" style="3" bestFit="1" customWidth="1"/>
    <col min="2774" max="2774" width="10.140625" style="3" bestFit="1" customWidth="1"/>
    <col min="2775" max="3013" width="9.140625" style="3"/>
    <col min="3014" max="3014" width="13.5703125" style="3" customWidth="1"/>
    <col min="3015" max="3015" width="9.7109375" style="3" customWidth="1"/>
    <col min="3016" max="3016" width="10.140625" style="3" customWidth="1"/>
    <col min="3017" max="3017" width="9.28515625" style="3" customWidth="1"/>
    <col min="3018" max="3018" width="10.5703125" style="3" customWidth="1"/>
    <col min="3019" max="3019" width="11.7109375" style="3" customWidth="1"/>
    <col min="3020" max="3020" width="1.140625" style="3" customWidth="1"/>
    <col min="3021" max="3021" width="9.28515625" style="3" customWidth="1"/>
    <col min="3022" max="3022" width="10.28515625" style="3" customWidth="1"/>
    <col min="3023" max="3023" width="8.85546875" style="3" customWidth="1"/>
    <col min="3024" max="3024" width="10.5703125" style="3" customWidth="1"/>
    <col min="3025" max="3025" width="10.85546875" style="3" customWidth="1"/>
    <col min="3026" max="3026" width="12" style="3" bestFit="1" customWidth="1"/>
    <col min="3027" max="3028" width="11" style="3" bestFit="1" customWidth="1"/>
    <col min="3029" max="3029" width="11.140625" style="3" bestFit="1" customWidth="1"/>
    <col min="3030" max="3030" width="10.140625" style="3" bestFit="1" customWidth="1"/>
    <col min="3031" max="3269" width="9.140625" style="3"/>
    <col min="3270" max="3270" width="13.5703125" style="3" customWidth="1"/>
    <col min="3271" max="3271" width="9.7109375" style="3" customWidth="1"/>
    <col min="3272" max="3272" width="10.140625" style="3" customWidth="1"/>
    <col min="3273" max="3273" width="9.28515625" style="3" customWidth="1"/>
    <col min="3274" max="3274" width="10.5703125" style="3" customWidth="1"/>
    <col min="3275" max="3275" width="11.7109375" style="3" customWidth="1"/>
    <col min="3276" max="3276" width="1.140625" style="3" customWidth="1"/>
    <col min="3277" max="3277" width="9.28515625" style="3" customWidth="1"/>
    <col min="3278" max="3278" width="10.28515625" style="3" customWidth="1"/>
    <col min="3279" max="3279" width="8.85546875" style="3" customWidth="1"/>
    <col min="3280" max="3280" width="10.5703125" style="3" customWidth="1"/>
    <col min="3281" max="3281" width="10.85546875" style="3" customWidth="1"/>
    <col min="3282" max="3282" width="12" style="3" bestFit="1" customWidth="1"/>
    <col min="3283" max="3284" width="11" style="3" bestFit="1" customWidth="1"/>
    <col min="3285" max="3285" width="11.140625" style="3" bestFit="1" customWidth="1"/>
    <col min="3286" max="3286" width="10.140625" style="3" bestFit="1" customWidth="1"/>
    <col min="3287" max="3525" width="9.140625" style="3"/>
    <col min="3526" max="3526" width="13.5703125" style="3" customWidth="1"/>
    <col min="3527" max="3527" width="9.7109375" style="3" customWidth="1"/>
    <col min="3528" max="3528" width="10.140625" style="3" customWidth="1"/>
    <col min="3529" max="3529" width="9.28515625" style="3" customWidth="1"/>
    <col min="3530" max="3530" width="10.5703125" style="3" customWidth="1"/>
    <col min="3531" max="3531" width="11.7109375" style="3" customWidth="1"/>
    <col min="3532" max="3532" width="1.140625" style="3" customWidth="1"/>
    <col min="3533" max="3533" width="9.28515625" style="3" customWidth="1"/>
    <col min="3534" max="3534" width="10.28515625" style="3" customWidth="1"/>
    <col min="3535" max="3535" width="8.85546875" style="3" customWidth="1"/>
    <col min="3536" max="3536" width="10.5703125" style="3" customWidth="1"/>
    <col min="3537" max="3537" width="10.85546875" style="3" customWidth="1"/>
    <col min="3538" max="3538" width="12" style="3" bestFit="1" customWidth="1"/>
    <col min="3539" max="3540" width="11" style="3" bestFit="1" customWidth="1"/>
    <col min="3541" max="3541" width="11.140625" style="3" bestFit="1" customWidth="1"/>
    <col min="3542" max="3542" width="10.140625" style="3" bestFit="1" customWidth="1"/>
    <col min="3543" max="3781" width="9.140625" style="3"/>
    <col min="3782" max="3782" width="13.5703125" style="3" customWidth="1"/>
    <col min="3783" max="3783" width="9.7109375" style="3" customWidth="1"/>
    <col min="3784" max="3784" width="10.140625" style="3" customWidth="1"/>
    <col min="3785" max="3785" width="9.28515625" style="3" customWidth="1"/>
    <col min="3786" max="3786" width="10.5703125" style="3" customWidth="1"/>
    <col min="3787" max="3787" width="11.7109375" style="3" customWidth="1"/>
    <col min="3788" max="3788" width="1.140625" style="3" customWidth="1"/>
    <col min="3789" max="3789" width="9.28515625" style="3" customWidth="1"/>
    <col min="3790" max="3790" width="10.28515625" style="3" customWidth="1"/>
    <col min="3791" max="3791" width="8.85546875" style="3" customWidth="1"/>
    <col min="3792" max="3792" width="10.5703125" style="3" customWidth="1"/>
    <col min="3793" max="3793" width="10.85546875" style="3" customWidth="1"/>
    <col min="3794" max="3794" width="12" style="3" bestFit="1" customWidth="1"/>
    <col min="3795" max="3796" width="11" style="3" bestFit="1" customWidth="1"/>
    <col min="3797" max="3797" width="11.140625" style="3" bestFit="1" customWidth="1"/>
    <col min="3798" max="3798" width="10.140625" style="3" bestFit="1" customWidth="1"/>
    <col min="3799" max="4037" width="9.140625" style="3"/>
    <col min="4038" max="4038" width="13.5703125" style="3" customWidth="1"/>
    <col min="4039" max="4039" width="9.7109375" style="3" customWidth="1"/>
    <col min="4040" max="4040" width="10.140625" style="3" customWidth="1"/>
    <col min="4041" max="4041" width="9.28515625" style="3" customWidth="1"/>
    <col min="4042" max="4042" width="10.5703125" style="3" customWidth="1"/>
    <col min="4043" max="4043" width="11.7109375" style="3" customWidth="1"/>
    <col min="4044" max="4044" width="1.140625" style="3" customWidth="1"/>
    <col min="4045" max="4045" width="9.28515625" style="3" customWidth="1"/>
    <col min="4046" max="4046" width="10.28515625" style="3" customWidth="1"/>
    <col min="4047" max="4047" width="8.85546875" style="3" customWidth="1"/>
    <col min="4048" max="4048" width="10.5703125" style="3" customWidth="1"/>
    <col min="4049" max="4049" width="10.85546875" style="3" customWidth="1"/>
    <col min="4050" max="4050" width="12" style="3" bestFit="1" customWidth="1"/>
    <col min="4051" max="4052" width="11" style="3" bestFit="1" customWidth="1"/>
    <col min="4053" max="4053" width="11.140625" style="3" bestFit="1" customWidth="1"/>
    <col min="4054" max="4054" width="10.140625" style="3" bestFit="1" customWidth="1"/>
    <col min="4055" max="4293" width="9.140625" style="3"/>
    <col min="4294" max="4294" width="13.5703125" style="3" customWidth="1"/>
    <col min="4295" max="4295" width="9.7109375" style="3" customWidth="1"/>
    <col min="4296" max="4296" width="10.140625" style="3" customWidth="1"/>
    <col min="4297" max="4297" width="9.28515625" style="3" customWidth="1"/>
    <col min="4298" max="4298" width="10.5703125" style="3" customWidth="1"/>
    <col min="4299" max="4299" width="11.7109375" style="3" customWidth="1"/>
    <col min="4300" max="4300" width="1.140625" style="3" customWidth="1"/>
    <col min="4301" max="4301" width="9.28515625" style="3" customWidth="1"/>
    <col min="4302" max="4302" width="10.28515625" style="3" customWidth="1"/>
    <col min="4303" max="4303" width="8.85546875" style="3" customWidth="1"/>
    <col min="4304" max="4304" width="10.5703125" style="3" customWidth="1"/>
    <col min="4305" max="4305" width="10.85546875" style="3" customWidth="1"/>
    <col min="4306" max="4306" width="12" style="3" bestFit="1" customWidth="1"/>
    <col min="4307" max="4308" width="11" style="3" bestFit="1" customWidth="1"/>
    <col min="4309" max="4309" width="11.140625" style="3" bestFit="1" customWidth="1"/>
    <col min="4310" max="4310" width="10.140625" style="3" bestFit="1" customWidth="1"/>
    <col min="4311" max="4549" width="9.140625" style="3"/>
    <col min="4550" max="4550" width="13.5703125" style="3" customWidth="1"/>
    <col min="4551" max="4551" width="9.7109375" style="3" customWidth="1"/>
    <col min="4552" max="4552" width="10.140625" style="3" customWidth="1"/>
    <col min="4553" max="4553" width="9.28515625" style="3" customWidth="1"/>
    <col min="4554" max="4554" width="10.5703125" style="3" customWidth="1"/>
    <col min="4555" max="4555" width="11.7109375" style="3" customWidth="1"/>
    <col min="4556" max="4556" width="1.140625" style="3" customWidth="1"/>
    <col min="4557" max="4557" width="9.28515625" style="3" customWidth="1"/>
    <col min="4558" max="4558" width="10.28515625" style="3" customWidth="1"/>
    <col min="4559" max="4559" width="8.85546875" style="3" customWidth="1"/>
    <col min="4560" max="4560" width="10.5703125" style="3" customWidth="1"/>
    <col min="4561" max="4561" width="10.85546875" style="3" customWidth="1"/>
    <col min="4562" max="4562" width="12" style="3" bestFit="1" customWidth="1"/>
    <col min="4563" max="4564" width="11" style="3" bestFit="1" customWidth="1"/>
    <col min="4565" max="4565" width="11.140625" style="3" bestFit="1" customWidth="1"/>
    <col min="4566" max="4566" width="10.140625" style="3" bestFit="1" customWidth="1"/>
    <col min="4567" max="4805" width="9.140625" style="3"/>
    <col min="4806" max="4806" width="13.5703125" style="3" customWidth="1"/>
    <col min="4807" max="4807" width="9.7109375" style="3" customWidth="1"/>
    <col min="4808" max="4808" width="10.140625" style="3" customWidth="1"/>
    <col min="4809" max="4809" width="9.28515625" style="3" customWidth="1"/>
    <col min="4810" max="4810" width="10.5703125" style="3" customWidth="1"/>
    <col min="4811" max="4811" width="11.7109375" style="3" customWidth="1"/>
    <col min="4812" max="4812" width="1.140625" style="3" customWidth="1"/>
    <col min="4813" max="4813" width="9.28515625" style="3" customWidth="1"/>
    <col min="4814" max="4814" width="10.28515625" style="3" customWidth="1"/>
    <col min="4815" max="4815" width="8.85546875" style="3" customWidth="1"/>
    <col min="4816" max="4816" width="10.5703125" style="3" customWidth="1"/>
    <col min="4817" max="4817" width="10.85546875" style="3" customWidth="1"/>
    <col min="4818" max="4818" width="12" style="3" bestFit="1" customWidth="1"/>
    <col min="4819" max="4820" width="11" style="3" bestFit="1" customWidth="1"/>
    <col min="4821" max="4821" width="11.140625" style="3" bestFit="1" customWidth="1"/>
    <col min="4822" max="4822" width="10.140625" style="3" bestFit="1" customWidth="1"/>
    <col min="4823" max="5061" width="9.140625" style="3"/>
    <col min="5062" max="5062" width="13.5703125" style="3" customWidth="1"/>
    <col min="5063" max="5063" width="9.7109375" style="3" customWidth="1"/>
    <col min="5064" max="5064" width="10.140625" style="3" customWidth="1"/>
    <col min="5065" max="5065" width="9.28515625" style="3" customWidth="1"/>
    <col min="5066" max="5066" width="10.5703125" style="3" customWidth="1"/>
    <col min="5067" max="5067" width="11.7109375" style="3" customWidth="1"/>
    <col min="5068" max="5068" width="1.140625" style="3" customWidth="1"/>
    <col min="5069" max="5069" width="9.28515625" style="3" customWidth="1"/>
    <col min="5070" max="5070" width="10.28515625" style="3" customWidth="1"/>
    <col min="5071" max="5071" width="8.85546875" style="3" customWidth="1"/>
    <col min="5072" max="5072" width="10.5703125" style="3" customWidth="1"/>
    <col min="5073" max="5073" width="10.85546875" style="3" customWidth="1"/>
    <col min="5074" max="5074" width="12" style="3" bestFit="1" customWidth="1"/>
    <col min="5075" max="5076" width="11" style="3" bestFit="1" customWidth="1"/>
    <col min="5077" max="5077" width="11.140625" style="3" bestFit="1" customWidth="1"/>
    <col min="5078" max="5078" width="10.140625" style="3" bestFit="1" customWidth="1"/>
    <col min="5079" max="5317" width="9.140625" style="3"/>
    <col min="5318" max="5318" width="13.5703125" style="3" customWidth="1"/>
    <col min="5319" max="5319" width="9.7109375" style="3" customWidth="1"/>
    <col min="5320" max="5320" width="10.140625" style="3" customWidth="1"/>
    <col min="5321" max="5321" width="9.28515625" style="3" customWidth="1"/>
    <col min="5322" max="5322" width="10.5703125" style="3" customWidth="1"/>
    <col min="5323" max="5323" width="11.7109375" style="3" customWidth="1"/>
    <col min="5324" max="5324" width="1.140625" style="3" customWidth="1"/>
    <col min="5325" max="5325" width="9.28515625" style="3" customWidth="1"/>
    <col min="5326" max="5326" width="10.28515625" style="3" customWidth="1"/>
    <col min="5327" max="5327" width="8.85546875" style="3" customWidth="1"/>
    <col min="5328" max="5328" width="10.5703125" style="3" customWidth="1"/>
    <col min="5329" max="5329" width="10.85546875" style="3" customWidth="1"/>
    <col min="5330" max="5330" width="12" style="3" bestFit="1" customWidth="1"/>
    <col min="5331" max="5332" width="11" style="3" bestFit="1" customWidth="1"/>
    <col min="5333" max="5333" width="11.140625" style="3" bestFit="1" customWidth="1"/>
    <col min="5334" max="5334" width="10.140625" style="3" bestFit="1" customWidth="1"/>
    <col min="5335" max="5573" width="9.140625" style="3"/>
    <col min="5574" max="5574" width="13.5703125" style="3" customWidth="1"/>
    <col min="5575" max="5575" width="9.7109375" style="3" customWidth="1"/>
    <col min="5576" max="5576" width="10.140625" style="3" customWidth="1"/>
    <col min="5577" max="5577" width="9.28515625" style="3" customWidth="1"/>
    <col min="5578" max="5578" width="10.5703125" style="3" customWidth="1"/>
    <col min="5579" max="5579" width="11.7109375" style="3" customWidth="1"/>
    <col min="5580" max="5580" width="1.140625" style="3" customWidth="1"/>
    <col min="5581" max="5581" width="9.28515625" style="3" customWidth="1"/>
    <col min="5582" max="5582" width="10.28515625" style="3" customWidth="1"/>
    <col min="5583" max="5583" width="8.85546875" style="3" customWidth="1"/>
    <col min="5584" max="5584" width="10.5703125" style="3" customWidth="1"/>
    <col min="5585" max="5585" width="10.85546875" style="3" customWidth="1"/>
    <col min="5586" max="5586" width="12" style="3" bestFit="1" customWidth="1"/>
    <col min="5587" max="5588" width="11" style="3" bestFit="1" customWidth="1"/>
    <col min="5589" max="5589" width="11.140625" style="3" bestFit="1" customWidth="1"/>
    <col min="5590" max="5590" width="10.140625" style="3" bestFit="1" customWidth="1"/>
    <col min="5591" max="5829" width="9.140625" style="3"/>
    <col min="5830" max="5830" width="13.5703125" style="3" customWidth="1"/>
    <col min="5831" max="5831" width="9.7109375" style="3" customWidth="1"/>
    <col min="5832" max="5832" width="10.140625" style="3" customWidth="1"/>
    <col min="5833" max="5833" width="9.28515625" style="3" customWidth="1"/>
    <col min="5834" max="5834" width="10.5703125" style="3" customWidth="1"/>
    <col min="5835" max="5835" width="11.7109375" style="3" customWidth="1"/>
    <col min="5836" max="5836" width="1.140625" style="3" customWidth="1"/>
    <col min="5837" max="5837" width="9.28515625" style="3" customWidth="1"/>
    <col min="5838" max="5838" width="10.28515625" style="3" customWidth="1"/>
    <col min="5839" max="5839" width="8.85546875" style="3" customWidth="1"/>
    <col min="5840" max="5840" width="10.5703125" style="3" customWidth="1"/>
    <col min="5841" max="5841" width="10.85546875" style="3" customWidth="1"/>
    <col min="5842" max="5842" width="12" style="3" bestFit="1" customWidth="1"/>
    <col min="5843" max="5844" width="11" style="3" bestFit="1" customWidth="1"/>
    <col min="5845" max="5845" width="11.140625" style="3" bestFit="1" customWidth="1"/>
    <col min="5846" max="5846" width="10.140625" style="3" bestFit="1" customWidth="1"/>
    <col min="5847" max="6085" width="9.140625" style="3"/>
    <col min="6086" max="6086" width="13.5703125" style="3" customWidth="1"/>
    <col min="6087" max="6087" width="9.7109375" style="3" customWidth="1"/>
    <col min="6088" max="6088" width="10.140625" style="3" customWidth="1"/>
    <col min="6089" max="6089" width="9.28515625" style="3" customWidth="1"/>
    <col min="6090" max="6090" width="10.5703125" style="3" customWidth="1"/>
    <col min="6091" max="6091" width="11.7109375" style="3" customWidth="1"/>
    <col min="6092" max="6092" width="1.140625" style="3" customWidth="1"/>
    <col min="6093" max="6093" width="9.28515625" style="3" customWidth="1"/>
    <col min="6094" max="6094" width="10.28515625" style="3" customWidth="1"/>
    <col min="6095" max="6095" width="8.85546875" style="3" customWidth="1"/>
    <col min="6096" max="6096" width="10.5703125" style="3" customWidth="1"/>
    <col min="6097" max="6097" width="10.85546875" style="3" customWidth="1"/>
    <col min="6098" max="6098" width="12" style="3" bestFit="1" customWidth="1"/>
    <col min="6099" max="6100" width="11" style="3" bestFit="1" customWidth="1"/>
    <col min="6101" max="6101" width="11.140625" style="3" bestFit="1" customWidth="1"/>
    <col min="6102" max="6102" width="10.140625" style="3" bestFit="1" customWidth="1"/>
    <col min="6103" max="6341" width="9.140625" style="3"/>
    <col min="6342" max="6342" width="13.5703125" style="3" customWidth="1"/>
    <col min="6343" max="6343" width="9.7109375" style="3" customWidth="1"/>
    <col min="6344" max="6344" width="10.140625" style="3" customWidth="1"/>
    <col min="6345" max="6345" width="9.28515625" style="3" customWidth="1"/>
    <col min="6346" max="6346" width="10.5703125" style="3" customWidth="1"/>
    <col min="6347" max="6347" width="11.7109375" style="3" customWidth="1"/>
    <col min="6348" max="6348" width="1.140625" style="3" customWidth="1"/>
    <col min="6349" max="6349" width="9.28515625" style="3" customWidth="1"/>
    <col min="6350" max="6350" width="10.28515625" style="3" customWidth="1"/>
    <col min="6351" max="6351" width="8.85546875" style="3" customWidth="1"/>
    <col min="6352" max="6352" width="10.5703125" style="3" customWidth="1"/>
    <col min="6353" max="6353" width="10.85546875" style="3" customWidth="1"/>
    <col min="6354" max="6354" width="12" style="3" bestFit="1" customWidth="1"/>
    <col min="6355" max="6356" width="11" style="3" bestFit="1" customWidth="1"/>
    <col min="6357" max="6357" width="11.140625" style="3" bestFit="1" customWidth="1"/>
    <col min="6358" max="6358" width="10.140625" style="3" bestFit="1" customWidth="1"/>
    <col min="6359" max="6597" width="9.140625" style="3"/>
    <col min="6598" max="6598" width="13.5703125" style="3" customWidth="1"/>
    <col min="6599" max="6599" width="9.7109375" style="3" customWidth="1"/>
    <col min="6600" max="6600" width="10.140625" style="3" customWidth="1"/>
    <col min="6601" max="6601" width="9.28515625" style="3" customWidth="1"/>
    <col min="6602" max="6602" width="10.5703125" style="3" customWidth="1"/>
    <col min="6603" max="6603" width="11.7109375" style="3" customWidth="1"/>
    <col min="6604" max="6604" width="1.140625" style="3" customWidth="1"/>
    <col min="6605" max="6605" width="9.28515625" style="3" customWidth="1"/>
    <col min="6606" max="6606" width="10.28515625" style="3" customWidth="1"/>
    <col min="6607" max="6607" width="8.85546875" style="3" customWidth="1"/>
    <col min="6608" max="6608" width="10.5703125" style="3" customWidth="1"/>
    <col min="6609" max="6609" width="10.85546875" style="3" customWidth="1"/>
    <col min="6610" max="6610" width="12" style="3" bestFit="1" customWidth="1"/>
    <col min="6611" max="6612" width="11" style="3" bestFit="1" customWidth="1"/>
    <col min="6613" max="6613" width="11.140625" style="3" bestFit="1" customWidth="1"/>
    <col min="6614" max="6614" width="10.140625" style="3" bestFit="1" customWidth="1"/>
    <col min="6615" max="6853" width="9.140625" style="3"/>
    <col min="6854" max="6854" width="13.5703125" style="3" customWidth="1"/>
    <col min="6855" max="6855" width="9.7109375" style="3" customWidth="1"/>
    <col min="6856" max="6856" width="10.140625" style="3" customWidth="1"/>
    <col min="6857" max="6857" width="9.28515625" style="3" customWidth="1"/>
    <col min="6858" max="6858" width="10.5703125" style="3" customWidth="1"/>
    <col min="6859" max="6859" width="11.7109375" style="3" customWidth="1"/>
    <col min="6860" max="6860" width="1.140625" style="3" customWidth="1"/>
    <col min="6861" max="6861" width="9.28515625" style="3" customWidth="1"/>
    <col min="6862" max="6862" width="10.28515625" style="3" customWidth="1"/>
    <col min="6863" max="6863" width="8.85546875" style="3" customWidth="1"/>
    <col min="6864" max="6864" width="10.5703125" style="3" customWidth="1"/>
    <col min="6865" max="6865" width="10.85546875" style="3" customWidth="1"/>
    <col min="6866" max="6866" width="12" style="3" bestFit="1" customWidth="1"/>
    <col min="6867" max="6868" width="11" style="3" bestFit="1" customWidth="1"/>
    <col min="6869" max="6869" width="11.140625" style="3" bestFit="1" customWidth="1"/>
    <col min="6870" max="6870" width="10.140625" style="3" bestFit="1" customWidth="1"/>
    <col min="6871" max="7109" width="9.140625" style="3"/>
    <col min="7110" max="7110" width="13.5703125" style="3" customWidth="1"/>
    <col min="7111" max="7111" width="9.7109375" style="3" customWidth="1"/>
    <col min="7112" max="7112" width="10.140625" style="3" customWidth="1"/>
    <col min="7113" max="7113" width="9.28515625" style="3" customWidth="1"/>
    <col min="7114" max="7114" width="10.5703125" style="3" customWidth="1"/>
    <col min="7115" max="7115" width="11.7109375" style="3" customWidth="1"/>
    <col min="7116" max="7116" width="1.140625" style="3" customWidth="1"/>
    <col min="7117" max="7117" width="9.28515625" style="3" customWidth="1"/>
    <col min="7118" max="7118" width="10.28515625" style="3" customWidth="1"/>
    <col min="7119" max="7119" width="8.85546875" style="3" customWidth="1"/>
    <col min="7120" max="7120" width="10.5703125" style="3" customWidth="1"/>
    <col min="7121" max="7121" width="10.85546875" style="3" customWidth="1"/>
    <col min="7122" max="7122" width="12" style="3" bestFit="1" customWidth="1"/>
    <col min="7123" max="7124" width="11" style="3" bestFit="1" customWidth="1"/>
    <col min="7125" max="7125" width="11.140625" style="3" bestFit="1" customWidth="1"/>
    <col min="7126" max="7126" width="10.140625" style="3" bestFit="1" customWidth="1"/>
    <col min="7127" max="7365" width="9.140625" style="3"/>
    <col min="7366" max="7366" width="13.5703125" style="3" customWidth="1"/>
    <col min="7367" max="7367" width="9.7109375" style="3" customWidth="1"/>
    <col min="7368" max="7368" width="10.140625" style="3" customWidth="1"/>
    <col min="7369" max="7369" width="9.28515625" style="3" customWidth="1"/>
    <col min="7370" max="7370" width="10.5703125" style="3" customWidth="1"/>
    <col min="7371" max="7371" width="11.7109375" style="3" customWidth="1"/>
    <col min="7372" max="7372" width="1.140625" style="3" customWidth="1"/>
    <col min="7373" max="7373" width="9.28515625" style="3" customWidth="1"/>
    <col min="7374" max="7374" width="10.28515625" style="3" customWidth="1"/>
    <col min="7375" max="7375" width="8.85546875" style="3" customWidth="1"/>
    <col min="7376" max="7376" width="10.5703125" style="3" customWidth="1"/>
    <col min="7377" max="7377" width="10.85546875" style="3" customWidth="1"/>
    <col min="7378" max="7378" width="12" style="3" bestFit="1" customWidth="1"/>
    <col min="7379" max="7380" width="11" style="3" bestFit="1" customWidth="1"/>
    <col min="7381" max="7381" width="11.140625" style="3" bestFit="1" customWidth="1"/>
    <col min="7382" max="7382" width="10.140625" style="3" bestFit="1" customWidth="1"/>
    <col min="7383" max="7621" width="9.140625" style="3"/>
    <col min="7622" max="7622" width="13.5703125" style="3" customWidth="1"/>
    <col min="7623" max="7623" width="9.7109375" style="3" customWidth="1"/>
    <col min="7624" max="7624" width="10.140625" style="3" customWidth="1"/>
    <col min="7625" max="7625" width="9.28515625" style="3" customWidth="1"/>
    <col min="7626" max="7626" width="10.5703125" style="3" customWidth="1"/>
    <col min="7627" max="7627" width="11.7109375" style="3" customWidth="1"/>
    <col min="7628" max="7628" width="1.140625" style="3" customWidth="1"/>
    <col min="7629" max="7629" width="9.28515625" style="3" customWidth="1"/>
    <col min="7630" max="7630" width="10.28515625" style="3" customWidth="1"/>
    <col min="7631" max="7631" width="8.85546875" style="3" customWidth="1"/>
    <col min="7632" max="7632" width="10.5703125" style="3" customWidth="1"/>
    <col min="7633" max="7633" width="10.85546875" style="3" customWidth="1"/>
    <col min="7634" max="7634" width="12" style="3" bestFit="1" customWidth="1"/>
    <col min="7635" max="7636" width="11" style="3" bestFit="1" customWidth="1"/>
    <col min="7637" max="7637" width="11.140625" style="3" bestFit="1" customWidth="1"/>
    <col min="7638" max="7638" width="10.140625" style="3" bestFit="1" customWidth="1"/>
    <col min="7639" max="7877" width="9.140625" style="3"/>
    <col min="7878" max="7878" width="13.5703125" style="3" customWidth="1"/>
    <col min="7879" max="7879" width="9.7109375" style="3" customWidth="1"/>
    <col min="7880" max="7880" width="10.140625" style="3" customWidth="1"/>
    <col min="7881" max="7881" width="9.28515625" style="3" customWidth="1"/>
    <col min="7882" max="7882" width="10.5703125" style="3" customWidth="1"/>
    <col min="7883" max="7883" width="11.7109375" style="3" customWidth="1"/>
    <col min="7884" max="7884" width="1.140625" style="3" customWidth="1"/>
    <col min="7885" max="7885" width="9.28515625" style="3" customWidth="1"/>
    <col min="7886" max="7886" width="10.28515625" style="3" customWidth="1"/>
    <col min="7887" max="7887" width="8.85546875" style="3" customWidth="1"/>
    <col min="7888" max="7888" width="10.5703125" style="3" customWidth="1"/>
    <col min="7889" max="7889" width="10.85546875" style="3" customWidth="1"/>
    <col min="7890" max="7890" width="12" style="3" bestFit="1" customWidth="1"/>
    <col min="7891" max="7892" width="11" style="3" bestFit="1" customWidth="1"/>
    <col min="7893" max="7893" width="11.140625" style="3" bestFit="1" customWidth="1"/>
    <col min="7894" max="7894" width="10.140625" style="3" bestFit="1" customWidth="1"/>
    <col min="7895" max="8133" width="9.140625" style="3"/>
    <col min="8134" max="8134" width="13.5703125" style="3" customWidth="1"/>
    <col min="8135" max="8135" width="9.7109375" style="3" customWidth="1"/>
    <col min="8136" max="8136" width="10.140625" style="3" customWidth="1"/>
    <col min="8137" max="8137" width="9.28515625" style="3" customWidth="1"/>
    <col min="8138" max="8138" width="10.5703125" style="3" customWidth="1"/>
    <col min="8139" max="8139" width="11.7109375" style="3" customWidth="1"/>
    <col min="8140" max="8140" width="1.140625" style="3" customWidth="1"/>
    <col min="8141" max="8141" width="9.28515625" style="3" customWidth="1"/>
    <col min="8142" max="8142" width="10.28515625" style="3" customWidth="1"/>
    <col min="8143" max="8143" width="8.85546875" style="3" customWidth="1"/>
    <col min="8144" max="8144" width="10.5703125" style="3" customWidth="1"/>
    <col min="8145" max="8145" width="10.85546875" style="3" customWidth="1"/>
    <col min="8146" max="8146" width="12" style="3" bestFit="1" customWidth="1"/>
    <col min="8147" max="8148" width="11" style="3" bestFit="1" customWidth="1"/>
    <col min="8149" max="8149" width="11.140625" style="3" bestFit="1" customWidth="1"/>
    <col min="8150" max="8150" width="10.140625" style="3" bestFit="1" customWidth="1"/>
    <col min="8151" max="8389" width="9.140625" style="3"/>
    <col min="8390" max="8390" width="13.5703125" style="3" customWidth="1"/>
    <col min="8391" max="8391" width="9.7109375" style="3" customWidth="1"/>
    <col min="8392" max="8392" width="10.140625" style="3" customWidth="1"/>
    <col min="8393" max="8393" width="9.28515625" style="3" customWidth="1"/>
    <col min="8394" max="8394" width="10.5703125" style="3" customWidth="1"/>
    <col min="8395" max="8395" width="11.7109375" style="3" customWidth="1"/>
    <col min="8396" max="8396" width="1.140625" style="3" customWidth="1"/>
    <col min="8397" max="8397" width="9.28515625" style="3" customWidth="1"/>
    <col min="8398" max="8398" width="10.28515625" style="3" customWidth="1"/>
    <col min="8399" max="8399" width="8.85546875" style="3" customWidth="1"/>
    <col min="8400" max="8400" width="10.5703125" style="3" customWidth="1"/>
    <col min="8401" max="8401" width="10.85546875" style="3" customWidth="1"/>
    <col min="8402" max="8402" width="12" style="3" bestFit="1" customWidth="1"/>
    <col min="8403" max="8404" width="11" style="3" bestFit="1" customWidth="1"/>
    <col min="8405" max="8405" width="11.140625" style="3" bestFit="1" customWidth="1"/>
    <col min="8406" max="8406" width="10.140625" style="3" bestFit="1" customWidth="1"/>
    <col min="8407" max="8645" width="9.140625" style="3"/>
    <col min="8646" max="8646" width="13.5703125" style="3" customWidth="1"/>
    <col min="8647" max="8647" width="9.7109375" style="3" customWidth="1"/>
    <col min="8648" max="8648" width="10.140625" style="3" customWidth="1"/>
    <col min="8649" max="8649" width="9.28515625" style="3" customWidth="1"/>
    <col min="8650" max="8650" width="10.5703125" style="3" customWidth="1"/>
    <col min="8651" max="8651" width="11.7109375" style="3" customWidth="1"/>
    <col min="8652" max="8652" width="1.140625" style="3" customWidth="1"/>
    <col min="8653" max="8653" width="9.28515625" style="3" customWidth="1"/>
    <col min="8654" max="8654" width="10.28515625" style="3" customWidth="1"/>
    <col min="8655" max="8655" width="8.85546875" style="3" customWidth="1"/>
    <col min="8656" max="8656" width="10.5703125" style="3" customWidth="1"/>
    <col min="8657" max="8657" width="10.85546875" style="3" customWidth="1"/>
    <col min="8658" max="8658" width="12" style="3" bestFit="1" customWidth="1"/>
    <col min="8659" max="8660" width="11" style="3" bestFit="1" customWidth="1"/>
    <col min="8661" max="8661" width="11.140625" style="3" bestFit="1" customWidth="1"/>
    <col min="8662" max="8662" width="10.140625" style="3" bestFit="1" customWidth="1"/>
    <col min="8663" max="8901" width="9.140625" style="3"/>
    <col min="8902" max="8902" width="13.5703125" style="3" customWidth="1"/>
    <col min="8903" max="8903" width="9.7109375" style="3" customWidth="1"/>
    <col min="8904" max="8904" width="10.140625" style="3" customWidth="1"/>
    <col min="8905" max="8905" width="9.28515625" style="3" customWidth="1"/>
    <col min="8906" max="8906" width="10.5703125" style="3" customWidth="1"/>
    <col min="8907" max="8907" width="11.7109375" style="3" customWidth="1"/>
    <col min="8908" max="8908" width="1.140625" style="3" customWidth="1"/>
    <col min="8909" max="8909" width="9.28515625" style="3" customWidth="1"/>
    <col min="8910" max="8910" width="10.28515625" style="3" customWidth="1"/>
    <col min="8911" max="8911" width="8.85546875" style="3" customWidth="1"/>
    <col min="8912" max="8912" width="10.5703125" style="3" customWidth="1"/>
    <col min="8913" max="8913" width="10.85546875" style="3" customWidth="1"/>
    <col min="8914" max="8914" width="12" style="3" bestFit="1" customWidth="1"/>
    <col min="8915" max="8916" width="11" style="3" bestFit="1" customWidth="1"/>
    <col min="8917" max="8917" width="11.140625" style="3" bestFit="1" customWidth="1"/>
    <col min="8918" max="8918" width="10.140625" style="3" bestFit="1" customWidth="1"/>
    <col min="8919" max="9157" width="9.140625" style="3"/>
    <col min="9158" max="9158" width="13.5703125" style="3" customWidth="1"/>
    <col min="9159" max="9159" width="9.7109375" style="3" customWidth="1"/>
    <col min="9160" max="9160" width="10.140625" style="3" customWidth="1"/>
    <col min="9161" max="9161" width="9.28515625" style="3" customWidth="1"/>
    <col min="9162" max="9162" width="10.5703125" style="3" customWidth="1"/>
    <col min="9163" max="9163" width="11.7109375" style="3" customWidth="1"/>
    <col min="9164" max="9164" width="1.140625" style="3" customWidth="1"/>
    <col min="9165" max="9165" width="9.28515625" style="3" customWidth="1"/>
    <col min="9166" max="9166" width="10.28515625" style="3" customWidth="1"/>
    <col min="9167" max="9167" width="8.85546875" style="3" customWidth="1"/>
    <col min="9168" max="9168" width="10.5703125" style="3" customWidth="1"/>
    <col min="9169" max="9169" width="10.85546875" style="3" customWidth="1"/>
    <col min="9170" max="9170" width="12" style="3" bestFit="1" customWidth="1"/>
    <col min="9171" max="9172" width="11" style="3" bestFit="1" customWidth="1"/>
    <col min="9173" max="9173" width="11.140625" style="3" bestFit="1" customWidth="1"/>
    <col min="9174" max="9174" width="10.140625" style="3" bestFit="1" customWidth="1"/>
    <col min="9175" max="9413" width="9.140625" style="3"/>
    <col min="9414" max="9414" width="13.5703125" style="3" customWidth="1"/>
    <col min="9415" max="9415" width="9.7109375" style="3" customWidth="1"/>
    <col min="9416" max="9416" width="10.140625" style="3" customWidth="1"/>
    <col min="9417" max="9417" width="9.28515625" style="3" customWidth="1"/>
    <col min="9418" max="9418" width="10.5703125" style="3" customWidth="1"/>
    <col min="9419" max="9419" width="11.7109375" style="3" customWidth="1"/>
    <col min="9420" max="9420" width="1.140625" style="3" customWidth="1"/>
    <col min="9421" max="9421" width="9.28515625" style="3" customWidth="1"/>
    <col min="9422" max="9422" width="10.28515625" style="3" customWidth="1"/>
    <col min="9423" max="9423" width="8.85546875" style="3" customWidth="1"/>
    <col min="9424" max="9424" width="10.5703125" style="3" customWidth="1"/>
    <col min="9425" max="9425" width="10.85546875" style="3" customWidth="1"/>
    <col min="9426" max="9426" width="12" style="3" bestFit="1" customWidth="1"/>
    <col min="9427" max="9428" width="11" style="3" bestFit="1" customWidth="1"/>
    <col min="9429" max="9429" width="11.140625" style="3" bestFit="1" customWidth="1"/>
    <col min="9430" max="9430" width="10.140625" style="3" bestFit="1" customWidth="1"/>
    <col min="9431" max="9669" width="9.140625" style="3"/>
    <col min="9670" max="9670" width="13.5703125" style="3" customWidth="1"/>
    <col min="9671" max="9671" width="9.7109375" style="3" customWidth="1"/>
    <col min="9672" max="9672" width="10.140625" style="3" customWidth="1"/>
    <col min="9673" max="9673" width="9.28515625" style="3" customWidth="1"/>
    <col min="9674" max="9674" width="10.5703125" style="3" customWidth="1"/>
    <col min="9675" max="9675" width="11.7109375" style="3" customWidth="1"/>
    <col min="9676" max="9676" width="1.140625" style="3" customWidth="1"/>
    <col min="9677" max="9677" width="9.28515625" style="3" customWidth="1"/>
    <col min="9678" max="9678" width="10.28515625" style="3" customWidth="1"/>
    <col min="9679" max="9679" width="8.85546875" style="3" customWidth="1"/>
    <col min="9680" max="9680" width="10.5703125" style="3" customWidth="1"/>
    <col min="9681" max="9681" width="10.85546875" style="3" customWidth="1"/>
    <col min="9682" max="9682" width="12" style="3" bestFit="1" customWidth="1"/>
    <col min="9683" max="9684" width="11" style="3" bestFit="1" customWidth="1"/>
    <col min="9685" max="9685" width="11.140625" style="3" bestFit="1" customWidth="1"/>
    <col min="9686" max="9686" width="10.140625" style="3" bestFit="1" customWidth="1"/>
    <col min="9687" max="9925" width="9.140625" style="3"/>
    <col min="9926" max="9926" width="13.5703125" style="3" customWidth="1"/>
    <col min="9927" max="9927" width="9.7109375" style="3" customWidth="1"/>
    <col min="9928" max="9928" width="10.140625" style="3" customWidth="1"/>
    <col min="9929" max="9929" width="9.28515625" style="3" customWidth="1"/>
    <col min="9930" max="9930" width="10.5703125" style="3" customWidth="1"/>
    <col min="9931" max="9931" width="11.7109375" style="3" customWidth="1"/>
    <col min="9932" max="9932" width="1.140625" style="3" customWidth="1"/>
    <col min="9933" max="9933" width="9.28515625" style="3" customWidth="1"/>
    <col min="9934" max="9934" width="10.28515625" style="3" customWidth="1"/>
    <col min="9935" max="9935" width="8.85546875" style="3" customWidth="1"/>
    <col min="9936" max="9936" width="10.5703125" style="3" customWidth="1"/>
    <col min="9937" max="9937" width="10.85546875" style="3" customWidth="1"/>
    <col min="9938" max="9938" width="12" style="3" bestFit="1" customWidth="1"/>
    <col min="9939" max="9940" width="11" style="3" bestFit="1" customWidth="1"/>
    <col min="9941" max="9941" width="11.140625" style="3" bestFit="1" customWidth="1"/>
    <col min="9942" max="9942" width="10.140625" style="3" bestFit="1" customWidth="1"/>
    <col min="9943" max="10181" width="9.140625" style="3"/>
    <col min="10182" max="10182" width="13.5703125" style="3" customWidth="1"/>
    <col min="10183" max="10183" width="9.7109375" style="3" customWidth="1"/>
    <col min="10184" max="10184" width="10.140625" style="3" customWidth="1"/>
    <col min="10185" max="10185" width="9.28515625" style="3" customWidth="1"/>
    <col min="10186" max="10186" width="10.5703125" style="3" customWidth="1"/>
    <col min="10187" max="10187" width="11.7109375" style="3" customWidth="1"/>
    <col min="10188" max="10188" width="1.140625" style="3" customWidth="1"/>
    <col min="10189" max="10189" width="9.28515625" style="3" customWidth="1"/>
    <col min="10190" max="10190" width="10.28515625" style="3" customWidth="1"/>
    <col min="10191" max="10191" width="8.85546875" style="3" customWidth="1"/>
    <col min="10192" max="10192" width="10.5703125" style="3" customWidth="1"/>
    <col min="10193" max="10193" width="10.85546875" style="3" customWidth="1"/>
    <col min="10194" max="10194" width="12" style="3" bestFit="1" customWidth="1"/>
    <col min="10195" max="10196" width="11" style="3" bestFit="1" customWidth="1"/>
    <col min="10197" max="10197" width="11.140625" style="3" bestFit="1" customWidth="1"/>
    <col min="10198" max="10198" width="10.140625" style="3" bestFit="1" customWidth="1"/>
    <col min="10199" max="10437" width="9.140625" style="3"/>
    <col min="10438" max="10438" width="13.5703125" style="3" customWidth="1"/>
    <col min="10439" max="10439" width="9.7109375" style="3" customWidth="1"/>
    <col min="10440" max="10440" width="10.140625" style="3" customWidth="1"/>
    <col min="10441" max="10441" width="9.28515625" style="3" customWidth="1"/>
    <col min="10442" max="10442" width="10.5703125" style="3" customWidth="1"/>
    <col min="10443" max="10443" width="11.7109375" style="3" customWidth="1"/>
    <col min="10444" max="10444" width="1.140625" style="3" customWidth="1"/>
    <col min="10445" max="10445" width="9.28515625" style="3" customWidth="1"/>
    <col min="10446" max="10446" width="10.28515625" style="3" customWidth="1"/>
    <col min="10447" max="10447" width="8.85546875" style="3" customWidth="1"/>
    <col min="10448" max="10448" width="10.5703125" style="3" customWidth="1"/>
    <col min="10449" max="10449" width="10.85546875" style="3" customWidth="1"/>
    <col min="10450" max="10450" width="12" style="3" bestFit="1" customWidth="1"/>
    <col min="10451" max="10452" width="11" style="3" bestFit="1" customWidth="1"/>
    <col min="10453" max="10453" width="11.140625" style="3" bestFit="1" customWidth="1"/>
    <col min="10454" max="10454" width="10.140625" style="3" bestFit="1" customWidth="1"/>
    <col min="10455" max="10693" width="9.140625" style="3"/>
    <col min="10694" max="10694" width="13.5703125" style="3" customWidth="1"/>
    <col min="10695" max="10695" width="9.7109375" style="3" customWidth="1"/>
    <col min="10696" max="10696" width="10.140625" style="3" customWidth="1"/>
    <col min="10697" max="10697" width="9.28515625" style="3" customWidth="1"/>
    <col min="10698" max="10698" width="10.5703125" style="3" customWidth="1"/>
    <col min="10699" max="10699" width="11.7109375" style="3" customWidth="1"/>
    <col min="10700" max="10700" width="1.140625" style="3" customWidth="1"/>
    <col min="10701" max="10701" width="9.28515625" style="3" customWidth="1"/>
    <col min="10702" max="10702" width="10.28515625" style="3" customWidth="1"/>
    <col min="10703" max="10703" width="8.85546875" style="3" customWidth="1"/>
    <col min="10704" max="10704" width="10.5703125" style="3" customWidth="1"/>
    <col min="10705" max="10705" width="10.85546875" style="3" customWidth="1"/>
    <col min="10706" max="10706" width="12" style="3" bestFit="1" customWidth="1"/>
    <col min="10707" max="10708" width="11" style="3" bestFit="1" customWidth="1"/>
    <col min="10709" max="10709" width="11.140625" style="3" bestFit="1" customWidth="1"/>
    <col min="10710" max="10710" width="10.140625" style="3" bestFit="1" customWidth="1"/>
    <col min="10711" max="10949" width="9.140625" style="3"/>
    <col min="10950" max="10950" width="13.5703125" style="3" customWidth="1"/>
    <col min="10951" max="10951" width="9.7109375" style="3" customWidth="1"/>
    <col min="10952" max="10952" width="10.140625" style="3" customWidth="1"/>
    <col min="10953" max="10953" width="9.28515625" style="3" customWidth="1"/>
    <col min="10954" max="10954" width="10.5703125" style="3" customWidth="1"/>
    <col min="10955" max="10955" width="11.7109375" style="3" customWidth="1"/>
    <col min="10956" max="10956" width="1.140625" style="3" customWidth="1"/>
    <col min="10957" max="10957" width="9.28515625" style="3" customWidth="1"/>
    <col min="10958" max="10958" width="10.28515625" style="3" customWidth="1"/>
    <col min="10959" max="10959" width="8.85546875" style="3" customWidth="1"/>
    <col min="10960" max="10960" width="10.5703125" style="3" customWidth="1"/>
    <col min="10961" max="10961" width="10.85546875" style="3" customWidth="1"/>
    <col min="10962" max="10962" width="12" style="3" bestFit="1" customWidth="1"/>
    <col min="10963" max="10964" width="11" style="3" bestFit="1" customWidth="1"/>
    <col min="10965" max="10965" width="11.140625" style="3" bestFit="1" customWidth="1"/>
    <col min="10966" max="10966" width="10.140625" style="3" bestFit="1" customWidth="1"/>
    <col min="10967" max="11205" width="9.140625" style="3"/>
    <col min="11206" max="11206" width="13.5703125" style="3" customWidth="1"/>
    <col min="11207" max="11207" width="9.7109375" style="3" customWidth="1"/>
    <col min="11208" max="11208" width="10.140625" style="3" customWidth="1"/>
    <col min="11209" max="11209" width="9.28515625" style="3" customWidth="1"/>
    <col min="11210" max="11210" width="10.5703125" style="3" customWidth="1"/>
    <col min="11211" max="11211" width="11.7109375" style="3" customWidth="1"/>
    <col min="11212" max="11212" width="1.140625" style="3" customWidth="1"/>
    <col min="11213" max="11213" width="9.28515625" style="3" customWidth="1"/>
    <col min="11214" max="11214" width="10.28515625" style="3" customWidth="1"/>
    <col min="11215" max="11215" width="8.85546875" style="3" customWidth="1"/>
    <col min="11216" max="11216" width="10.5703125" style="3" customWidth="1"/>
    <col min="11217" max="11217" width="10.85546875" style="3" customWidth="1"/>
    <col min="11218" max="11218" width="12" style="3" bestFit="1" customWidth="1"/>
    <col min="11219" max="11220" width="11" style="3" bestFit="1" customWidth="1"/>
    <col min="11221" max="11221" width="11.140625" style="3" bestFit="1" customWidth="1"/>
    <col min="11222" max="11222" width="10.140625" style="3" bestFit="1" customWidth="1"/>
    <col min="11223" max="11461" width="9.140625" style="3"/>
    <col min="11462" max="11462" width="13.5703125" style="3" customWidth="1"/>
    <col min="11463" max="11463" width="9.7109375" style="3" customWidth="1"/>
    <col min="11464" max="11464" width="10.140625" style="3" customWidth="1"/>
    <col min="11465" max="11465" width="9.28515625" style="3" customWidth="1"/>
    <col min="11466" max="11466" width="10.5703125" style="3" customWidth="1"/>
    <col min="11467" max="11467" width="11.7109375" style="3" customWidth="1"/>
    <col min="11468" max="11468" width="1.140625" style="3" customWidth="1"/>
    <col min="11469" max="11469" width="9.28515625" style="3" customWidth="1"/>
    <col min="11470" max="11470" width="10.28515625" style="3" customWidth="1"/>
    <col min="11471" max="11471" width="8.85546875" style="3" customWidth="1"/>
    <col min="11472" max="11472" width="10.5703125" style="3" customWidth="1"/>
    <col min="11473" max="11473" width="10.85546875" style="3" customWidth="1"/>
    <col min="11474" max="11474" width="12" style="3" bestFit="1" customWidth="1"/>
    <col min="11475" max="11476" width="11" style="3" bestFit="1" customWidth="1"/>
    <col min="11477" max="11477" width="11.140625" style="3" bestFit="1" customWidth="1"/>
    <col min="11478" max="11478" width="10.140625" style="3" bestFit="1" customWidth="1"/>
    <col min="11479" max="11717" width="9.140625" style="3"/>
    <col min="11718" max="11718" width="13.5703125" style="3" customWidth="1"/>
    <col min="11719" max="11719" width="9.7109375" style="3" customWidth="1"/>
    <col min="11720" max="11720" width="10.140625" style="3" customWidth="1"/>
    <col min="11721" max="11721" width="9.28515625" style="3" customWidth="1"/>
    <col min="11722" max="11722" width="10.5703125" style="3" customWidth="1"/>
    <col min="11723" max="11723" width="11.7109375" style="3" customWidth="1"/>
    <col min="11724" max="11724" width="1.140625" style="3" customWidth="1"/>
    <col min="11725" max="11725" width="9.28515625" style="3" customWidth="1"/>
    <col min="11726" max="11726" width="10.28515625" style="3" customWidth="1"/>
    <col min="11727" max="11727" width="8.85546875" style="3" customWidth="1"/>
    <col min="11728" max="11728" width="10.5703125" style="3" customWidth="1"/>
    <col min="11729" max="11729" width="10.85546875" style="3" customWidth="1"/>
    <col min="11730" max="11730" width="12" style="3" bestFit="1" customWidth="1"/>
    <col min="11731" max="11732" width="11" style="3" bestFit="1" customWidth="1"/>
    <col min="11733" max="11733" width="11.140625" style="3" bestFit="1" customWidth="1"/>
    <col min="11734" max="11734" width="10.140625" style="3" bestFit="1" customWidth="1"/>
    <col min="11735" max="11973" width="9.140625" style="3"/>
    <col min="11974" max="11974" width="13.5703125" style="3" customWidth="1"/>
    <col min="11975" max="11975" width="9.7109375" style="3" customWidth="1"/>
    <col min="11976" max="11976" width="10.140625" style="3" customWidth="1"/>
    <col min="11977" max="11977" width="9.28515625" style="3" customWidth="1"/>
    <col min="11978" max="11978" width="10.5703125" style="3" customWidth="1"/>
    <col min="11979" max="11979" width="11.7109375" style="3" customWidth="1"/>
    <col min="11980" max="11980" width="1.140625" style="3" customWidth="1"/>
    <col min="11981" max="11981" width="9.28515625" style="3" customWidth="1"/>
    <col min="11982" max="11982" width="10.28515625" style="3" customWidth="1"/>
    <col min="11983" max="11983" width="8.85546875" style="3" customWidth="1"/>
    <col min="11984" max="11984" width="10.5703125" style="3" customWidth="1"/>
    <col min="11985" max="11985" width="10.85546875" style="3" customWidth="1"/>
    <col min="11986" max="11986" width="12" style="3" bestFit="1" customWidth="1"/>
    <col min="11987" max="11988" width="11" style="3" bestFit="1" customWidth="1"/>
    <col min="11989" max="11989" width="11.140625" style="3" bestFit="1" customWidth="1"/>
    <col min="11990" max="11990" width="10.140625" style="3" bestFit="1" customWidth="1"/>
    <col min="11991" max="12229" width="9.140625" style="3"/>
    <col min="12230" max="12230" width="13.5703125" style="3" customWidth="1"/>
    <col min="12231" max="12231" width="9.7109375" style="3" customWidth="1"/>
    <col min="12232" max="12232" width="10.140625" style="3" customWidth="1"/>
    <col min="12233" max="12233" width="9.28515625" style="3" customWidth="1"/>
    <col min="12234" max="12234" width="10.5703125" style="3" customWidth="1"/>
    <col min="12235" max="12235" width="11.7109375" style="3" customWidth="1"/>
    <col min="12236" max="12236" width="1.140625" style="3" customWidth="1"/>
    <col min="12237" max="12237" width="9.28515625" style="3" customWidth="1"/>
    <col min="12238" max="12238" width="10.28515625" style="3" customWidth="1"/>
    <col min="12239" max="12239" width="8.85546875" style="3" customWidth="1"/>
    <col min="12240" max="12240" width="10.5703125" style="3" customWidth="1"/>
    <col min="12241" max="12241" width="10.85546875" style="3" customWidth="1"/>
    <col min="12242" max="12242" width="12" style="3" bestFit="1" customWidth="1"/>
    <col min="12243" max="12244" width="11" style="3" bestFit="1" customWidth="1"/>
    <col min="12245" max="12245" width="11.140625" style="3" bestFit="1" customWidth="1"/>
    <col min="12246" max="12246" width="10.140625" style="3" bestFit="1" customWidth="1"/>
    <col min="12247" max="12485" width="9.140625" style="3"/>
    <col min="12486" max="12486" width="13.5703125" style="3" customWidth="1"/>
    <col min="12487" max="12487" width="9.7109375" style="3" customWidth="1"/>
    <col min="12488" max="12488" width="10.140625" style="3" customWidth="1"/>
    <col min="12489" max="12489" width="9.28515625" style="3" customWidth="1"/>
    <col min="12490" max="12490" width="10.5703125" style="3" customWidth="1"/>
    <col min="12491" max="12491" width="11.7109375" style="3" customWidth="1"/>
    <col min="12492" max="12492" width="1.140625" style="3" customWidth="1"/>
    <col min="12493" max="12493" width="9.28515625" style="3" customWidth="1"/>
    <col min="12494" max="12494" width="10.28515625" style="3" customWidth="1"/>
    <col min="12495" max="12495" width="8.85546875" style="3" customWidth="1"/>
    <col min="12496" max="12496" width="10.5703125" style="3" customWidth="1"/>
    <col min="12497" max="12497" width="10.85546875" style="3" customWidth="1"/>
    <col min="12498" max="12498" width="12" style="3" bestFit="1" customWidth="1"/>
    <col min="12499" max="12500" width="11" style="3" bestFit="1" customWidth="1"/>
    <col min="12501" max="12501" width="11.140625" style="3" bestFit="1" customWidth="1"/>
    <col min="12502" max="12502" width="10.140625" style="3" bestFit="1" customWidth="1"/>
    <col min="12503" max="12741" width="9.140625" style="3"/>
    <col min="12742" max="12742" width="13.5703125" style="3" customWidth="1"/>
    <col min="12743" max="12743" width="9.7109375" style="3" customWidth="1"/>
    <col min="12744" max="12744" width="10.140625" style="3" customWidth="1"/>
    <col min="12745" max="12745" width="9.28515625" style="3" customWidth="1"/>
    <col min="12746" max="12746" width="10.5703125" style="3" customWidth="1"/>
    <col min="12747" max="12747" width="11.7109375" style="3" customWidth="1"/>
    <col min="12748" max="12748" width="1.140625" style="3" customWidth="1"/>
    <col min="12749" max="12749" width="9.28515625" style="3" customWidth="1"/>
    <col min="12750" max="12750" width="10.28515625" style="3" customWidth="1"/>
    <col min="12751" max="12751" width="8.85546875" style="3" customWidth="1"/>
    <col min="12752" max="12752" width="10.5703125" style="3" customWidth="1"/>
    <col min="12753" max="12753" width="10.85546875" style="3" customWidth="1"/>
    <col min="12754" max="12754" width="12" style="3" bestFit="1" customWidth="1"/>
    <col min="12755" max="12756" width="11" style="3" bestFit="1" customWidth="1"/>
    <col min="12757" max="12757" width="11.140625" style="3" bestFit="1" customWidth="1"/>
    <col min="12758" max="12758" width="10.140625" style="3" bestFit="1" customWidth="1"/>
    <col min="12759" max="12997" width="9.140625" style="3"/>
    <col min="12998" max="12998" width="13.5703125" style="3" customWidth="1"/>
    <col min="12999" max="12999" width="9.7109375" style="3" customWidth="1"/>
    <col min="13000" max="13000" width="10.140625" style="3" customWidth="1"/>
    <col min="13001" max="13001" width="9.28515625" style="3" customWidth="1"/>
    <col min="13002" max="13002" width="10.5703125" style="3" customWidth="1"/>
    <col min="13003" max="13003" width="11.7109375" style="3" customWidth="1"/>
    <col min="13004" max="13004" width="1.140625" style="3" customWidth="1"/>
    <col min="13005" max="13005" width="9.28515625" style="3" customWidth="1"/>
    <col min="13006" max="13006" width="10.28515625" style="3" customWidth="1"/>
    <col min="13007" max="13007" width="8.85546875" style="3" customWidth="1"/>
    <col min="13008" max="13008" width="10.5703125" style="3" customWidth="1"/>
    <col min="13009" max="13009" width="10.85546875" style="3" customWidth="1"/>
    <col min="13010" max="13010" width="12" style="3" bestFit="1" customWidth="1"/>
    <col min="13011" max="13012" width="11" style="3" bestFit="1" customWidth="1"/>
    <col min="13013" max="13013" width="11.140625" style="3" bestFit="1" customWidth="1"/>
    <col min="13014" max="13014" width="10.140625" style="3" bestFit="1" customWidth="1"/>
    <col min="13015" max="13253" width="9.140625" style="3"/>
    <col min="13254" max="13254" width="13.5703125" style="3" customWidth="1"/>
    <col min="13255" max="13255" width="9.7109375" style="3" customWidth="1"/>
    <col min="13256" max="13256" width="10.140625" style="3" customWidth="1"/>
    <col min="13257" max="13257" width="9.28515625" style="3" customWidth="1"/>
    <col min="13258" max="13258" width="10.5703125" style="3" customWidth="1"/>
    <col min="13259" max="13259" width="11.7109375" style="3" customWidth="1"/>
    <col min="13260" max="13260" width="1.140625" style="3" customWidth="1"/>
    <col min="13261" max="13261" width="9.28515625" style="3" customWidth="1"/>
    <col min="13262" max="13262" width="10.28515625" style="3" customWidth="1"/>
    <col min="13263" max="13263" width="8.85546875" style="3" customWidth="1"/>
    <col min="13264" max="13264" width="10.5703125" style="3" customWidth="1"/>
    <col min="13265" max="13265" width="10.85546875" style="3" customWidth="1"/>
    <col min="13266" max="13266" width="12" style="3" bestFit="1" customWidth="1"/>
    <col min="13267" max="13268" width="11" style="3" bestFit="1" customWidth="1"/>
    <col min="13269" max="13269" width="11.140625" style="3" bestFit="1" customWidth="1"/>
    <col min="13270" max="13270" width="10.140625" style="3" bestFit="1" customWidth="1"/>
    <col min="13271" max="13509" width="9.140625" style="3"/>
    <col min="13510" max="13510" width="13.5703125" style="3" customWidth="1"/>
    <col min="13511" max="13511" width="9.7109375" style="3" customWidth="1"/>
    <col min="13512" max="13512" width="10.140625" style="3" customWidth="1"/>
    <col min="13513" max="13513" width="9.28515625" style="3" customWidth="1"/>
    <col min="13514" max="13514" width="10.5703125" style="3" customWidth="1"/>
    <col min="13515" max="13515" width="11.7109375" style="3" customWidth="1"/>
    <col min="13516" max="13516" width="1.140625" style="3" customWidth="1"/>
    <col min="13517" max="13517" width="9.28515625" style="3" customWidth="1"/>
    <col min="13518" max="13518" width="10.28515625" style="3" customWidth="1"/>
    <col min="13519" max="13519" width="8.85546875" style="3" customWidth="1"/>
    <col min="13520" max="13520" width="10.5703125" style="3" customWidth="1"/>
    <col min="13521" max="13521" width="10.85546875" style="3" customWidth="1"/>
    <col min="13522" max="13522" width="12" style="3" bestFit="1" customWidth="1"/>
    <col min="13523" max="13524" width="11" style="3" bestFit="1" customWidth="1"/>
    <col min="13525" max="13525" width="11.140625" style="3" bestFit="1" customWidth="1"/>
    <col min="13526" max="13526" width="10.140625" style="3" bestFit="1" customWidth="1"/>
    <col min="13527" max="13765" width="9.140625" style="3"/>
    <col min="13766" max="13766" width="13.5703125" style="3" customWidth="1"/>
    <col min="13767" max="13767" width="9.7109375" style="3" customWidth="1"/>
    <col min="13768" max="13768" width="10.140625" style="3" customWidth="1"/>
    <col min="13769" max="13769" width="9.28515625" style="3" customWidth="1"/>
    <col min="13770" max="13770" width="10.5703125" style="3" customWidth="1"/>
    <col min="13771" max="13771" width="11.7109375" style="3" customWidth="1"/>
    <col min="13772" max="13772" width="1.140625" style="3" customWidth="1"/>
    <col min="13773" max="13773" width="9.28515625" style="3" customWidth="1"/>
    <col min="13774" max="13774" width="10.28515625" style="3" customWidth="1"/>
    <col min="13775" max="13775" width="8.85546875" style="3" customWidth="1"/>
    <col min="13776" max="13776" width="10.5703125" style="3" customWidth="1"/>
    <col min="13777" max="13777" width="10.85546875" style="3" customWidth="1"/>
    <col min="13778" max="13778" width="12" style="3" bestFit="1" customWidth="1"/>
    <col min="13779" max="13780" width="11" style="3" bestFit="1" customWidth="1"/>
    <col min="13781" max="13781" width="11.140625" style="3" bestFit="1" customWidth="1"/>
    <col min="13782" max="13782" width="10.140625" style="3" bestFit="1" customWidth="1"/>
    <col min="13783" max="14021" width="9.140625" style="3"/>
    <col min="14022" max="14022" width="13.5703125" style="3" customWidth="1"/>
    <col min="14023" max="14023" width="9.7109375" style="3" customWidth="1"/>
    <col min="14024" max="14024" width="10.140625" style="3" customWidth="1"/>
    <col min="14025" max="14025" width="9.28515625" style="3" customWidth="1"/>
    <col min="14026" max="14026" width="10.5703125" style="3" customWidth="1"/>
    <col min="14027" max="14027" width="11.7109375" style="3" customWidth="1"/>
    <col min="14028" max="14028" width="1.140625" style="3" customWidth="1"/>
    <col min="14029" max="14029" width="9.28515625" style="3" customWidth="1"/>
    <col min="14030" max="14030" width="10.28515625" style="3" customWidth="1"/>
    <col min="14031" max="14031" width="8.85546875" style="3" customWidth="1"/>
    <col min="14032" max="14032" width="10.5703125" style="3" customWidth="1"/>
    <col min="14033" max="14033" width="10.85546875" style="3" customWidth="1"/>
    <col min="14034" max="14034" width="12" style="3" bestFit="1" customWidth="1"/>
    <col min="14035" max="14036" width="11" style="3" bestFit="1" customWidth="1"/>
    <col min="14037" max="14037" width="11.140625" style="3" bestFit="1" customWidth="1"/>
    <col min="14038" max="14038" width="10.140625" style="3" bestFit="1" customWidth="1"/>
    <col min="14039" max="14277" width="9.140625" style="3"/>
    <col min="14278" max="14278" width="13.5703125" style="3" customWidth="1"/>
    <col min="14279" max="14279" width="9.7109375" style="3" customWidth="1"/>
    <col min="14280" max="14280" width="10.140625" style="3" customWidth="1"/>
    <col min="14281" max="14281" width="9.28515625" style="3" customWidth="1"/>
    <col min="14282" max="14282" width="10.5703125" style="3" customWidth="1"/>
    <col min="14283" max="14283" width="11.7109375" style="3" customWidth="1"/>
    <col min="14284" max="14284" width="1.140625" style="3" customWidth="1"/>
    <col min="14285" max="14285" width="9.28515625" style="3" customWidth="1"/>
    <col min="14286" max="14286" width="10.28515625" style="3" customWidth="1"/>
    <col min="14287" max="14287" width="8.85546875" style="3" customWidth="1"/>
    <col min="14288" max="14288" width="10.5703125" style="3" customWidth="1"/>
    <col min="14289" max="14289" width="10.85546875" style="3" customWidth="1"/>
    <col min="14290" max="14290" width="12" style="3" bestFit="1" customWidth="1"/>
    <col min="14291" max="14292" width="11" style="3" bestFit="1" customWidth="1"/>
    <col min="14293" max="14293" width="11.140625" style="3" bestFit="1" customWidth="1"/>
    <col min="14294" max="14294" width="10.140625" style="3" bestFit="1" customWidth="1"/>
    <col min="14295" max="14533" width="9.140625" style="3"/>
    <col min="14534" max="14534" width="13.5703125" style="3" customWidth="1"/>
    <col min="14535" max="14535" width="9.7109375" style="3" customWidth="1"/>
    <col min="14536" max="14536" width="10.140625" style="3" customWidth="1"/>
    <col min="14537" max="14537" width="9.28515625" style="3" customWidth="1"/>
    <col min="14538" max="14538" width="10.5703125" style="3" customWidth="1"/>
    <col min="14539" max="14539" width="11.7109375" style="3" customWidth="1"/>
    <col min="14540" max="14540" width="1.140625" style="3" customWidth="1"/>
    <col min="14541" max="14541" width="9.28515625" style="3" customWidth="1"/>
    <col min="14542" max="14542" width="10.28515625" style="3" customWidth="1"/>
    <col min="14543" max="14543" width="8.85546875" style="3" customWidth="1"/>
    <col min="14544" max="14544" width="10.5703125" style="3" customWidth="1"/>
    <col min="14545" max="14545" width="10.85546875" style="3" customWidth="1"/>
    <col min="14546" max="14546" width="12" style="3" bestFit="1" customWidth="1"/>
    <col min="14547" max="14548" width="11" style="3" bestFit="1" customWidth="1"/>
    <col min="14549" max="14549" width="11.140625" style="3" bestFit="1" customWidth="1"/>
    <col min="14550" max="14550" width="10.140625" style="3" bestFit="1" customWidth="1"/>
    <col min="14551" max="14789" width="9.140625" style="3"/>
    <col min="14790" max="14790" width="13.5703125" style="3" customWidth="1"/>
    <col min="14791" max="14791" width="9.7109375" style="3" customWidth="1"/>
    <col min="14792" max="14792" width="10.140625" style="3" customWidth="1"/>
    <col min="14793" max="14793" width="9.28515625" style="3" customWidth="1"/>
    <col min="14794" max="14794" width="10.5703125" style="3" customWidth="1"/>
    <col min="14795" max="14795" width="11.7109375" style="3" customWidth="1"/>
    <col min="14796" max="14796" width="1.140625" style="3" customWidth="1"/>
    <col min="14797" max="14797" width="9.28515625" style="3" customWidth="1"/>
    <col min="14798" max="14798" width="10.28515625" style="3" customWidth="1"/>
    <col min="14799" max="14799" width="8.85546875" style="3" customWidth="1"/>
    <col min="14800" max="14800" width="10.5703125" style="3" customWidth="1"/>
    <col min="14801" max="14801" width="10.85546875" style="3" customWidth="1"/>
    <col min="14802" max="14802" width="12" style="3" bestFit="1" customWidth="1"/>
    <col min="14803" max="14804" width="11" style="3" bestFit="1" customWidth="1"/>
    <col min="14805" max="14805" width="11.140625" style="3" bestFit="1" customWidth="1"/>
    <col min="14806" max="14806" width="10.140625" style="3" bestFit="1" customWidth="1"/>
    <col min="14807" max="15045" width="9.140625" style="3"/>
    <col min="15046" max="15046" width="13.5703125" style="3" customWidth="1"/>
    <col min="15047" max="15047" width="9.7109375" style="3" customWidth="1"/>
    <col min="15048" max="15048" width="10.140625" style="3" customWidth="1"/>
    <col min="15049" max="15049" width="9.28515625" style="3" customWidth="1"/>
    <col min="15050" max="15050" width="10.5703125" style="3" customWidth="1"/>
    <col min="15051" max="15051" width="11.7109375" style="3" customWidth="1"/>
    <col min="15052" max="15052" width="1.140625" style="3" customWidth="1"/>
    <col min="15053" max="15053" width="9.28515625" style="3" customWidth="1"/>
    <col min="15054" max="15054" width="10.28515625" style="3" customWidth="1"/>
    <col min="15055" max="15055" width="8.85546875" style="3" customWidth="1"/>
    <col min="15056" max="15056" width="10.5703125" style="3" customWidth="1"/>
    <col min="15057" max="15057" width="10.85546875" style="3" customWidth="1"/>
    <col min="15058" max="15058" width="12" style="3" bestFit="1" customWidth="1"/>
    <col min="15059" max="15060" width="11" style="3" bestFit="1" customWidth="1"/>
    <col min="15061" max="15061" width="11.140625" style="3" bestFit="1" customWidth="1"/>
    <col min="15062" max="15062" width="10.140625" style="3" bestFit="1" customWidth="1"/>
    <col min="15063" max="15301" width="9.140625" style="3"/>
    <col min="15302" max="15302" width="13.5703125" style="3" customWidth="1"/>
    <col min="15303" max="15303" width="9.7109375" style="3" customWidth="1"/>
    <col min="15304" max="15304" width="10.140625" style="3" customWidth="1"/>
    <col min="15305" max="15305" width="9.28515625" style="3" customWidth="1"/>
    <col min="15306" max="15306" width="10.5703125" style="3" customWidth="1"/>
    <col min="15307" max="15307" width="11.7109375" style="3" customWidth="1"/>
    <col min="15308" max="15308" width="1.140625" style="3" customWidth="1"/>
    <col min="15309" max="15309" width="9.28515625" style="3" customWidth="1"/>
    <col min="15310" max="15310" width="10.28515625" style="3" customWidth="1"/>
    <col min="15311" max="15311" width="8.85546875" style="3" customWidth="1"/>
    <col min="15312" max="15312" width="10.5703125" style="3" customWidth="1"/>
    <col min="15313" max="15313" width="10.85546875" style="3" customWidth="1"/>
    <col min="15314" max="15314" width="12" style="3" bestFit="1" customWidth="1"/>
    <col min="15315" max="15316" width="11" style="3" bestFit="1" customWidth="1"/>
    <col min="15317" max="15317" width="11.140625" style="3" bestFit="1" customWidth="1"/>
    <col min="15318" max="15318" width="10.140625" style="3" bestFit="1" customWidth="1"/>
    <col min="15319" max="15557" width="9.140625" style="3"/>
    <col min="15558" max="15558" width="13.5703125" style="3" customWidth="1"/>
    <col min="15559" max="15559" width="9.7109375" style="3" customWidth="1"/>
    <col min="15560" max="15560" width="10.140625" style="3" customWidth="1"/>
    <col min="15561" max="15561" width="9.28515625" style="3" customWidth="1"/>
    <col min="15562" max="15562" width="10.5703125" style="3" customWidth="1"/>
    <col min="15563" max="15563" width="11.7109375" style="3" customWidth="1"/>
    <col min="15564" max="15564" width="1.140625" style="3" customWidth="1"/>
    <col min="15565" max="15565" width="9.28515625" style="3" customWidth="1"/>
    <col min="15566" max="15566" width="10.28515625" style="3" customWidth="1"/>
    <col min="15567" max="15567" width="8.85546875" style="3" customWidth="1"/>
    <col min="15568" max="15568" width="10.5703125" style="3" customWidth="1"/>
    <col min="15569" max="15569" width="10.85546875" style="3" customWidth="1"/>
    <col min="15570" max="15570" width="12" style="3" bestFit="1" customWidth="1"/>
    <col min="15571" max="15572" width="11" style="3" bestFit="1" customWidth="1"/>
    <col min="15573" max="15573" width="11.140625" style="3" bestFit="1" customWidth="1"/>
    <col min="15574" max="15574" width="10.140625" style="3" bestFit="1" customWidth="1"/>
    <col min="15575" max="15813" width="9.140625" style="3"/>
    <col min="15814" max="15814" width="13.5703125" style="3" customWidth="1"/>
    <col min="15815" max="15815" width="9.7109375" style="3" customWidth="1"/>
    <col min="15816" max="15816" width="10.140625" style="3" customWidth="1"/>
    <col min="15817" max="15817" width="9.28515625" style="3" customWidth="1"/>
    <col min="15818" max="15818" width="10.5703125" style="3" customWidth="1"/>
    <col min="15819" max="15819" width="11.7109375" style="3" customWidth="1"/>
    <col min="15820" max="15820" width="1.140625" style="3" customWidth="1"/>
    <col min="15821" max="15821" width="9.28515625" style="3" customWidth="1"/>
    <col min="15822" max="15822" width="10.28515625" style="3" customWidth="1"/>
    <col min="15823" max="15823" width="8.85546875" style="3" customWidth="1"/>
    <col min="15824" max="15824" width="10.5703125" style="3" customWidth="1"/>
    <col min="15825" max="15825" width="10.85546875" style="3" customWidth="1"/>
    <col min="15826" max="15826" width="12" style="3" bestFit="1" customWidth="1"/>
    <col min="15827" max="15828" width="11" style="3" bestFit="1" customWidth="1"/>
    <col min="15829" max="15829" width="11.140625" style="3" bestFit="1" customWidth="1"/>
    <col min="15830" max="15830" width="10.140625" style="3" bestFit="1" customWidth="1"/>
    <col min="15831" max="16069" width="9.140625" style="3"/>
    <col min="16070" max="16070" width="13.5703125" style="3" customWidth="1"/>
    <col min="16071" max="16071" width="9.7109375" style="3" customWidth="1"/>
    <col min="16072" max="16072" width="10.140625" style="3" customWidth="1"/>
    <col min="16073" max="16073" width="9.28515625" style="3" customWidth="1"/>
    <col min="16074" max="16074" width="10.5703125" style="3" customWidth="1"/>
    <col min="16075" max="16075" width="11.7109375" style="3" customWidth="1"/>
    <col min="16076" max="16076" width="1.140625" style="3" customWidth="1"/>
    <col min="16077" max="16077" width="9.28515625" style="3" customWidth="1"/>
    <col min="16078" max="16078" width="10.28515625" style="3" customWidth="1"/>
    <col min="16079" max="16079" width="8.85546875" style="3" customWidth="1"/>
    <col min="16080" max="16080" width="10.5703125" style="3" customWidth="1"/>
    <col min="16081" max="16081" width="10.85546875" style="3" customWidth="1"/>
    <col min="16082" max="16082" width="12" style="3" bestFit="1" customWidth="1"/>
    <col min="16083" max="16084" width="11" style="3" bestFit="1" customWidth="1"/>
    <col min="16085" max="16085" width="11.140625" style="3" bestFit="1" customWidth="1"/>
    <col min="16086" max="16086" width="10.140625" style="3" bestFit="1" customWidth="1"/>
    <col min="16087" max="16384" width="9.140625" style="3"/>
  </cols>
  <sheetData>
    <row r="1" spans="1:182" ht="12.75" x14ac:dyDescent="0.2">
      <c r="A1" s="97" t="s">
        <v>126</v>
      </c>
      <c r="B1" s="98"/>
      <c r="C1" s="98"/>
      <c r="D1" s="98"/>
      <c r="E1" s="98"/>
      <c r="F1" s="98"/>
      <c r="G1" s="99"/>
      <c r="H1" s="100"/>
      <c r="I1" s="100"/>
      <c r="J1" s="100"/>
      <c r="K1" s="100"/>
      <c r="L1" s="9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x14ac:dyDescent="0.2">
      <c r="A2" s="100"/>
      <c r="B2" s="98"/>
      <c r="C2" s="98"/>
      <c r="D2" s="98"/>
      <c r="E2" s="98"/>
      <c r="F2" s="98"/>
      <c r="G2" s="99"/>
      <c r="H2" s="100"/>
      <c r="I2" s="100"/>
      <c r="J2" s="100"/>
      <c r="K2" s="100"/>
      <c r="L2" s="9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</row>
    <row r="3" spans="1:182" x14ac:dyDescent="0.2">
      <c r="A3" s="4"/>
      <c r="B3" s="180" t="s">
        <v>120</v>
      </c>
      <c r="C3" s="180"/>
      <c r="D3" s="180"/>
      <c r="E3" s="180"/>
      <c r="F3" s="180"/>
      <c r="G3" s="5"/>
      <c r="H3" s="181" t="s">
        <v>0</v>
      </c>
      <c r="I3" s="181"/>
      <c r="J3" s="181"/>
      <c r="K3" s="181"/>
      <c r="L3" s="181"/>
    </row>
    <row r="4" spans="1:182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82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</row>
    <row r="6" spans="1:182" ht="9.9499999999999993" customHeight="1" x14ac:dyDescent="0.2">
      <c r="A6" s="101"/>
      <c r="B6" s="102"/>
      <c r="C6" s="102"/>
      <c r="D6" s="102"/>
      <c r="E6" s="102"/>
      <c r="F6" s="102"/>
      <c r="G6" s="103"/>
      <c r="H6" s="104"/>
      <c r="I6" s="104"/>
      <c r="J6" s="105"/>
      <c r="K6" s="104"/>
      <c r="L6" s="104"/>
    </row>
    <row r="7" spans="1:182" ht="15" customHeight="1" x14ac:dyDescent="0.2">
      <c r="A7" s="106" t="s">
        <v>117</v>
      </c>
      <c r="B7" s="110">
        <v>983826.76591900003</v>
      </c>
      <c r="C7" s="110">
        <v>799197.14916999999</v>
      </c>
      <c r="D7" s="110">
        <v>800481.31974299997</v>
      </c>
      <c r="E7" s="107">
        <v>1784308.0856619999</v>
      </c>
      <c r="F7" s="107">
        <v>183345.44617600006</v>
      </c>
      <c r="G7" s="108"/>
      <c r="H7" s="109">
        <v>-1.1300841656058953</v>
      </c>
      <c r="I7" s="109">
        <v>-2.9492394893873275</v>
      </c>
      <c r="J7" s="109">
        <v>-5.7604037132780643</v>
      </c>
      <c r="K7" s="109">
        <v>-3.2624128809333284</v>
      </c>
      <c r="L7" s="109">
        <v>25.871245403833942</v>
      </c>
    </row>
    <row r="8" spans="1:182" ht="15" customHeight="1" x14ac:dyDescent="0.2">
      <c r="A8" s="106" t="s">
        <v>118</v>
      </c>
      <c r="B8" s="110">
        <v>1241022.092831</v>
      </c>
      <c r="C8" s="110">
        <v>1012000.92299</v>
      </c>
      <c r="D8" s="110">
        <v>987343.97411299997</v>
      </c>
      <c r="E8" s="110">
        <v>2228366.0669439998</v>
      </c>
      <c r="F8" s="110">
        <v>253678.11871800001</v>
      </c>
      <c r="G8" s="108"/>
      <c r="H8" s="109">
        <v>26.142338856958407</v>
      </c>
      <c r="I8" s="109">
        <v>26.627193808311965</v>
      </c>
      <c r="J8" s="109">
        <v>23.343787014292044</v>
      </c>
      <c r="K8" s="109">
        <v>24.886844645847642</v>
      </c>
      <c r="L8" s="109">
        <v>38.360741435860383</v>
      </c>
    </row>
    <row r="9" spans="1:182" ht="15" customHeight="1" x14ac:dyDescent="0.2">
      <c r="A9" s="106" t="s">
        <v>132</v>
      </c>
      <c r="B9" s="110">
        <v>1550009.2746339999</v>
      </c>
      <c r="C9" s="110">
        <v>1222034.02627</v>
      </c>
      <c r="D9" s="110">
        <v>1293811.392156</v>
      </c>
      <c r="E9" s="110">
        <v>2843820.6667900002</v>
      </c>
      <c r="F9" s="110">
        <v>256197.8824779999</v>
      </c>
      <c r="G9" s="110">
        <f>SUM(G51:G60)</f>
        <v>0</v>
      </c>
      <c r="H9" s="109">
        <v>24.897798644192001</v>
      </c>
      <c r="I9" s="109">
        <v>20.754240288580792</v>
      </c>
      <c r="J9" s="109">
        <v>31.039579526306539</v>
      </c>
      <c r="K9" s="109">
        <v>27.619097641799939</v>
      </c>
      <c r="L9" s="109">
        <v>0.99329172446322345</v>
      </c>
      <c r="N9" s="96"/>
      <c r="O9" s="96"/>
      <c r="P9" s="96"/>
      <c r="Q9" s="96"/>
      <c r="R9" s="96"/>
    </row>
    <row r="10" spans="1:182" ht="15" customHeight="1" x14ac:dyDescent="0.2">
      <c r="A10" s="106">
        <v>2023</v>
      </c>
      <c r="B10" s="110">
        <v>1426198.7043580001</v>
      </c>
      <c r="C10" s="110">
        <v>1111064.724832</v>
      </c>
      <c r="D10" s="110">
        <v>1211044.0406490001</v>
      </c>
      <c r="E10" s="110">
        <v>2637242.7450069999</v>
      </c>
      <c r="F10" s="110">
        <v>215154.66370899999</v>
      </c>
      <c r="G10" s="110">
        <f>SUM(G52:G61)</f>
        <v>0</v>
      </c>
      <c r="H10" s="109">
        <v>-7.987730931818775</v>
      </c>
      <c r="I10" s="109">
        <v>-9.0807047146396016</v>
      </c>
      <c r="J10" s="109">
        <v>-6.3971728807455372</v>
      </c>
      <c r="K10" s="109">
        <v>-7.2640980563720907</v>
      </c>
      <c r="L10" s="109">
        <v>-16.02012412125395</v>
      </c>
      <c r="M10" s="96"/>
      <c r="N10" s="96"/>
      <c r="O10" s="96"/>
      <c r="P10" s="96"/>
      <c r="Q10" s="96"/>
      <c r="R10" s="96"/>
    </row>
    <row r="11" spans="1:182" ht="15" customHeight="1" x14ac:dyDescent="0.2">
      <c r="A11" s="106">
        <v>2024</v>
      </c>
      <c r="B11" s="110">
        <v>1507683.402911</v>
      </c>
      <c r="C11" s="110">
        <v>1214227.284312</v>
      </c>
      <c r="D11" s="110">
        <v>1370842.3869040001</v>
      </c>
      <c r="E11" s="110">
        <v>2878525.7898150003</v>
      </c>
      <c r="F11" s="110">
        <v>136841.01600699988</v>
      </c>
      <c r="G11" s="110"/>
      <c r="H11" s="109">
        <v>5.7134183549605755</v>
      </c>
      <c r="I11" s="109">
        <v>9.2850179808920519</v>
      </c>
      <c r="J11" s="109">
        <v>13.195089599661781</v>
      </c>
      <c r="K11" s="109">
        <v>9.1490646913263252</v>
      </c>
      <c r="L11" s="109">
        <v>-36.39876837990392</v>
      </c>
      <c r="M11" s="96"/>
      <c r="N11" s="159"/>
      <c r="O11" s="159"/>
      <c r="P11" s="159"/>
      <c r="Q11" s="159"/>
      <c r="R11" s="159"/>
      <c r="T11" s="109"/>
      <c r="U11" s="109"/>
      <c r="V11" s="109"/>
      <c r="W11" s="109"/>
      <c r="X11" s="109"/>
    </row>
    <row r="12" spans="1:182" ht="15" customHeight="1" x14ac:dyDescent="0.2">
      <c r="A12" s="106" t="s">
        <v>179</v>
      </c>
      <c r="B12" s="110">
        <v>992728.99909900001</v>
      </c>
      <c r="C12" s="110">
        <v>801305.17291600001</v>
      </c>
      <c r="D12" s="110">
        <v>912565.44375300012</v>
      </c>
      <c r="E12" s="110">
        <v>1905294.4428519998</v>
      </c>
      <c r="F12" s="110">
        <v>80163.555346000008</v>
      </c>
      <c r="G12" s="110"/>
      <c r="H12" s="109">
        <v>6.0991024399470017</v>
      </c>
      <c r="I12" s="109">
        <v>10.502760079722684</v>
      </c>
      <c r="J12" s="109">
        <v>16.727897149925774</v>
      </c>
      <c r="K12" s="109">
        <v>10.937361379471856</v>
      </c>
      <c r="L12" s="109">
        <v>-47.902905538934526</v>
      </c>
      <c r="M12" s="109"/>
      <c r="N12" s="107"/>
      <c r="O12" s="107"/>
      <c r="P12" s="107"/>
      <c r="Q12" s="107"/>
      <c r="R12" s="107"/>
      <c r="T12" s="109"/>
      <c r="U12" s="109"/>
      <c r="V12" s="109"/>
      <c r="W12" s="109"/>
      <c r="X12" s="109"/>
    </row>
    <row r="13" spans="1:182" ht="15" customHeight="1" x14ac:dyDescent="0.2">
      <c r="A13" s="106" t="s">
        <v>180</v>
      </c>
      <c r="B13" s="110">
        <v>1031686.78865</v>
      </c>
      <c r="C13" s="110">
        <v>806916.80799500004</v>
      </c>
      <c r="D13" s="110">
        <v>945617.21900799999</v>
      </c>
      <c r="E13" s="110">
        <v>1977304.0076580001</v>
      </c>
      <c r="F13" s="110">
        <v>86069.569642000017</v>
      </c>
      <c r="G13" s="110"/>
      <c r="H13" s="109">
        <f>(B13/B12-1)*100</f>
        <v>3.9243126358107894</v>
      </c>
      <c r="I13" s="109">
        <f t="shared" ref="I13:L13" si="0">(C13/C12-1)*100</f>
        <v>0.70031184980110517</v>
      </c>
      <c r="J13" s="109">
        <f t="shared" si="0"/>
        <v>3.6218526004087703</v>
      </c>
      <c r="K13" s="109">
        <f t="shared" si="0"/>
        <v>3.7794454855077708</v>
      </c>
      <c r="L13" s="109">
        <f t="shared" si="0"/>
        <v>7.3674555357588822</v>
      </c>
      <c r="N13" s="107"/>
      <c r="O13" s="107"/>
      <c r="P13" s="107"/>
      <c r="Q13" s="107"/>
      <c r="R13" s="107"/>
      <c r="T13" s="109"/>
      <c r="U13" s="109"/>
      <c r="V13" s="109"/>
      <c r="W13" s="109"/>
      <c r="X13" s="109"/>
    </row>
    <row r="14" spans="1:182" ht="9.9499999999999993" customHeight="1" x14ac:dyDescent="0.2">
      <c r="A14" s="106"/>
      <c r="B14" s="107"/>
      <c r="C14" s="107"/>
      <c r="D14" s="107"/>
      <c r="E14" s="107"/>
      <c r="F14" s="107"/>
      <c r="G14" s="108"/>
      <c r="H14" s="109"/>
      <c r="I14" s="109"/>
      <c r="J14" s="109"/>
      <c r="K14" s="109"/>
      <c r="L14" s="109"/>
    </row>
    <row r="15" spans="1:182" ht="15" customHeight="1" x14ac:dyDescent="0.2">
      <c r="A15" s="32">
        <v>2022</v>
      </c>
      <c r="B15" s="33"/>
      <c r="C15" s="33"/>
      <c r="D15" s="33"/>
      <c r="E15" s="33"/>
      <c r="F15" s="33"/>
      <c r="G15" s="34"/>
      <c r="H15" s="34"/>
      <c r="I15" s="34"/>
      <c r="J15" s="34"/>
      <c r="K15" s="34"/>
      <c r="L15" s="34"/>
      <c r="N15" s="109"/>
      <c r="O15" s="109"/>
      <c r="P15" s="109"/>
      <c r="Q15" s="109"/>
      <c r="R15" s="109"/>
    </row>
    <row r="16" spans="1:182" ht="15" customHeight="1" x14ac:dyDescent="0.2">
      <c r="A16" s="103" t="s">
        <v>36</v>
      </c>
      <c r="B16" s="111">
        <v>344289.86149699998</v>
      </c>
      <c r="C16" s="111">
        <v>282219.87445299997</v>
      </c>
      <c r="D16" s="111">
        <v>280655.824027</v>
      </c>
      <c r="E16" s="111">
        <v>624945.68552399997</v>
      </c>
      <c r="F16" s="111">
        <v>63634.037469999981</v>
      </c>
      <c r="G16" s="108"/>
      <c r="H16" s="109">
        <v>21.782330028186632</v>
      </c>
      <c r="I16" s="109">
        <v>22.011861333686518</v>
      </c>
      <c r="J16" s="109">
        <v>25.514151315780403</v>
      </c>
      <c r="K16" s="109">
        <v>23.430424686930316</v>
      </c>
      <c r="L16" s="109">
        <v>7.6640027392908259</v>
      </c>
      <c r="N16" s="109"/>
      <c r="O16" s="109"/>
      <c r="P16" s="109"/>
      <c r="Q16" s="109"/>
      <c r="R16" s="109"/>
    </row>
    <row r="17" spans="1:18" ht="15" customHeight="1" x14ac:dyDescent="0.2">
      <c r="A17" s="103" t="s">
        <v>37</v>
      </c>
      <c r="B17" s="111">
        <v>392347.97983700002</v>
      </c>
      <c r="C17" s="111">
        <v>310278.258134</v>
      </c>
      <c r="D17" s="111">
        <v>332992.31774900004</v>
      </c>
      <c r="E17" s="111">
        <v>725340.29758600006</v>
      </c>
      <c r="F17" s="111">
        <v>59355.662087999983</v>
      </c>
      <c r="G17" s="108"/>
      <c r="H17" s="109">
        <v>29.344659873293725</v>
      </c>
      <c r="I17" s="109">
        <v>24.830338585753438</v>
      </c>
      <c r="J17" s="109">
        <v>34.791718223101078</v>
      </c>
      <c r="K17" s="109">
        <v>31.789623735042756</v>
      </c>
      <c r="L17" s="109">
        <v>5.4402823553297726</v>
      </c>
    </row>
    <row r="18" spans="1:18" ht="15" customHeight="1" x14ac:dyDescent="0.2">
      <c r="A18" s="103" t="s">
        <v>38</v>
      </c>
      <c r="B18" s="111">
        <v>420094.02080300008</v>
      </c>
      <c r="C18" s="111">
        <v>319466.80783900002</v>
      </c>
      <c r="D18" s="111">
        <v>355128.46879700001</v>
      </c>
      <c r="E18" s="111">
        <v>775222.48960000009</v>
      </c>
      <c r="F18" s="111">
        <v>64965.552006000071</v>
      </c>
      <c r="G18" s="108"/>
      <c r="H18" s="109">
        <v>38.468368424574415</v>
      </c>
      <c r="I18" s="109">
        <v>31.314921421889675</v>
      </c>
      <c r="J18" s="109">
        <v>46.469291600993628</v>
      </c>
      <c r="K18" s="109">
        <v>42.02230104428282</v>
      </c>
      <c r="L18" s="109">
        <v>6.628617960118623</v>
      </c>
    </row>
    <row r="19" spans="1:18" ht="15" customHeight="1" x14ac:dyDescent="0.2">
      <c r="A19" s="103" t="s">
        <v>39</v>
      </c>
      <c r="B19" s="111">
        <v>393277.41249699995</v>
      </c>
      <c r="C19" s="111">
        <v>310069.08584399999</v>
      </c>
      <c r="D19" s="111">
        <v>325034.78158300003</v>
      </c>
      <c r="E19" s="111">
        <v>718312.19408000004</v>
      </c>
      <c r="F19" s="111">
        <v>68242.630913999921</v>
      </c>
      <c r="G19" s="108"/>
      <c r="H19" s="109">
        <v>11.856400017796263</v>
      </c>
      <c r="I19" s="109">
        <v>7.3450440655738651</v>
      </c>
      <c r="J19" s="109">
        <v>18.523056978578165</v>
      </c>
      <c r="K19" s="109">
        <v>14.777722250821142</v>
      </c>
      <c r="L19" s="109">
        <v>-11.778500331394573</v>
      </c>
    </row>
    <row r="20" spans="1:18" ht="9.9499999999999993" customHeight="1" x14ac:dyDescent="0.2">
      <c r="A20" s="108"/>
      <c r="B20" s="111"/>
      <c r="C20" s="111"/>
      <c r="D20" s="111"/>
      <c r="E20" s="111"/>
      <c r="F20" s="111"/>
      <c r="G20" s="108"/>
      <c r="H20" s="109"/>
      <c r="I20" s="109"/>
      <c r="J20" s="109"/>
      <c r="K20" s="109"/>
      <c r="L20" s="109"/>
    </row>
    <row r="21" spans="1:18" ht="15" customHeight="1" x14ac:dyDescent="0.2">
      <c r="A21" s="32">
        <v>2023</v>
      </c>
      <c r="B21" s="33"/>
      <c r="C21" s="33"/>
      <c r="D21" s="33"/>
      <c r="E21" s="33"/>
      <c r="F21" s="33"/>
      <c r="G21" s="34"/>
      <c r="H21" s="34"/>
      <c r="I21" s="34"/>
      <c r="J21" s="34"/>
      <c r="K21" s="34"/>
      <c r="L21" s="34"/>
    </row>
    <row r="22" spans="1:18" ht="15" customHeight="1" x14ac:dyDescent="0.2">
      <c r="A22" s="108" t="s">
        <v>36</v>
      </c>
      <c r="B22" s="111">
        <v>355092.46169999999</v>
      </c>
      <c r="C22" s="111">
        <v>276446.49450500001</v>
      </c>
      <c r="D22" s="111">
        <v>291679.941781</v>
      </c>
      <c r="E22" s="111">
        <v>646772.4034810001</v>
      </c>
      <c r="F22" s="111">
        <v>63412.519918999998</v>
      </c>
      <c r="G22" s="108"/>
      <c r="H22" s="109">
        <v>3.1376469106669114</v>
      </c>
      <c r="I22" s="109">
        <v>-2.0457028262768358</v>
      </c>
      <c r="J22" s="109">
        <v>3.9279846738329045</v>
      </c>
      <c r="K22" s="109">
        <v>3.4925783892241804</v>
      </c>
      <c r="L22" s="109">
        <v>-0.34811173360548781</v>
      </c>
    </row>
    <row r="23" spans="1:18" ht="15" customHeight="1" x14ac:dyDescent="0.2">
      <c r="A23" s="108" t="s">
        <v>37</v>
      </c>
      <c r="B23" s="111">
        <v>348623.39007900003</v>
      </c>
      <c r="C23" s="111">
        <v>267559.95858600002</v>
      </c>
      <c r="D23" s="111">
        <v>292800.07012699998</v>
      </c>
      <c r="E23" s="111">
        <v>641423.46020600002</v>
      </c>
      <c r="F23" s="111">
        <v>55823.31995200002</v>
      </c>
      <c r="G23" s="108"/>
      <c r="H23" s="109">
        <v>-11.144339210352316</v>
      </c>
      <c r="I23" s="109">
        <v>-13.76773861143413</v>
      </c>
      <c r="J23" s="109">
        <v>-12.070022483910817</v>
      </c>
      <c r="K23" s="109">
        <v>-11.569305836072127</v>
      </c>
      <c r="L23" s="109">
        <v>-5.9511460435955632</v>
      </c>
    </row>
    <row r="24" spans="1:18" ht="15" customHeight="1" x14ac:dyDescent="0.2">
      <c r="A24" s="108" t="s">
        <v>38</v>
      </c>
      <c r="B24" s="111">
        <v>356280.26074</v>
      </c>
      <c r="C24" s="111">
        <v>277863.11764399998</v>
      </c>
      <c r="D24" s="111">
        <v>297245.16094800003</v>
      </c>
      <c r="E24" s="111">
        <v>653525.42168799997</v>
      </c>
      <c r="F24" s="111">
        <v>59035.099792000008</v>
      </c>
      <c r="G24" s="108"/>
      <c r="H24" s="109">
        <v>-15.190351898134979</v>
      </c>
      <c r="I24" s="109">
        <v>-13.022852194387225</v>
      </c>
      <c r="J24" s="109">
        <v>-16.299258700683744</v>
      </c>
      <c r="K24" s="109">
        <v>-15.698340740191046</v>
      </c>
      <c r="L24" s="109">
        <v>-9.128610518775151</v>
      </c>
    </row>
    <row r="25" spans="1:18" ht="15" customHeight="1" x14ac:dyDescent="0.2">
      <c r="A25" s="108" t="s">
        <v>39</v>
      </c>
      <c r="B25" s="111">
        <v>366202.591839</v>
      </c>
      <c r="C25" s="111">
        <v>289195.15409700002</v>
      </c>
      <c r="D25" s="111">
        <v>329318.86779300001</v>
      </c>
      <c r="E25" s="111">
        <v>695521.45963200007</v>
      </c>
      <c r="F25" s="111">
        <v>36883.724045999988</v>
      </c>
      <c r="G25" s="108"/>
      <c r="H25" s="109">
        <v>-6.8844077482345849</v>
      </c>
      <c r="I25" s="109">
        <v>-6.7320260870836783</v>
      </c>
      <c r="J25" s="109">
        <v>1.3180393154035444</v>
      </c>
      <c r="K25" s="109">
        <v>-3.1728174233753466</v>
      </c>
      <c r="L25" s="109">
        <v>-45.952077825836987</v>
      </c>
    </row>
    <row r="26" spans="1:18" ht="9.9499999999999993" customHeight="1" x14ac:dyDescent="0.2">
      <c r="A26" s="103"/>
      <c r="B26" s="111"/>
      <c r="C26" s="111"/>
      <c r="D26" s="111"/>
      <c r="E26" s="111"/>
      <c r="F26" s="111"/>
      <c r="G26" s="108"/>
      <c r="H26" s="108"/>
      <c r="I26" s="108"/>
      <c r="J26" s="108"/>
      <c r="K26" s="108"/>
      <c r="L26" s="108"/>
    </row>
    <row r="27" spans="1:18" ht="15" customHeight="1" x14ac:dyDescent="0.2">
      <c r="A27" s="32">
        <v>2024</v>
      </c>
      <c r="B27" s="33"/>
      <c r="C27" s="33"/>
      <c r="D27" s="33"/>
      <c r="E27" s="33"/>
      <c r="F27" s="33"/>
      <c r="G27" s="34"/>
      <c r="H27" s="34"/>
      <c r="I27" s="34"/>
      <c r="J27" s="34"/>
      <c r="K27" s="34"/>
      <c r="L27" s="34"/>
    </row>
    <row r="28" spans="1:18" ht="15" customHeight="1" x14ac:dyDescent="0.2">
      <c r="A28" s="108" t="s">
        <v>36</v>
      </c>
      <c r="B28" s="112">
        <v>362793.79156899999</v>
      </c>
      <c r="C28" s="112">
        <v>291017.62182200002</v>
      </c>
      <c r="D28" s="112">
        <v>328199.49640200002</v>
      </c>
      <c r="E28" s="112">
        <v>690993.28797099995</v>
      </c>
      <c r="F28" s="112">
        <v>34594.295167000004</v>
      </c>
      <c r="G28" s="24"/>
      <c r="H28" s="109">
        <f>(B28-B22)/B22*100</f>
        <v>2.168823813417498</v>
      </c>
      <c r="I28" s="109">
        <f t="shared" ref="I28:I31" si="1">(C28-C22)/C22*100</f>
        <v>5.2708670960327417</v>
      </c>
      <c r="J28" s="109">
        <f t="shared" ref="J28:J31" si="2">(D28-D22)/D22*100</f>
        <v>12.520420292876958</v>
      </c>
      <c r="K28" s="109">
        <f t="shared" ref="K28:K31" si="3">(E28-E22)/E22*100</f>
        <v>6.8371631584771082</v>
      </c>
      <c r="L28" s="109">
        <f t="shared" ref="L28:L31" si="4">(F28-F22)/F22*100</f>
        <v>-45.445638793113666</v>
      </c>
      <c r="N28" s="109"/>
      <c r="O28" s="109"/>
      <c r="P28" s="109"/>
      <c r="Q28" s="109"/>
      <c r="R28" s="109"/>
    </row>
    <row r="29" spans="1:18" ht="15" customHeight="1" x14ac:dyDescent="0.2">
      <c r="A29" s="108" t="s">
        <v>37</v>
      </c>
      <c r="B29" s="112">
        <v>369337.93617100001</v>
      </c>
      <c r="C29" s="112">
        <v>298560.81152300001</v>
      </c>
      <c r="D29" s="112">
        <v>336910.54232299997</v>
      </c>
      <c r="E29" s="112">
        <v>706248.47849400004</v>
      </c>
      <c r="F29" s="112">
        <v>32427.393848000007</v>
      </c>
      <c r="G29" s="112"/>
      <c r="H29" s="109">
        <f>(B29-B23)/B23*100</f>
        <v>5.9418119040452053</v>
      </c>
      <c r="I29" s="109">
        <f t="shared" si="1"/>
        <v>11.586506852831489</v>
      </c>
      <c r="J29" s="109">
        <f t="shared" si="2"/>
        <v>15.065048371357076</v>
      </c>
      <c r="K29" s="109">
        <f t="shared" si="3"/>
        <v>10.106430822966901</v>
      </c>
      <c r="L29" s="109">
        <f t="shared" si="4"/>
        <v>-41.910667663831397</v>
      </c>
      <c r="N29" s="109"/>
      <c r="O29" s="109"/>
      <c r="P29" s="109"/>
      <c r="Q29" s="109"/>
      <c r="R29" s="109"/>
    </row>
    <row r="30" spans="1:18" ht="15" customHeight="1" x14ac:dyDescent="0.2">
      <c r="A30" s="108" t="s">
        <v>38</v>
      </c>
      <c r="B30" s="112">
        <v>384227.161257</v>
      </c>
      <c r="C30" s="112">
        <v>311723.807791</v>
      </c>
      <c r="D30" s="112">
        <v>358245.426722</v>
      </c>
      <c r="E30" s="112">
        <v>742472.58797900006</v>
      </c>
      <c r="F30" s="112">
        <v>25981.734534999996</v>
      </c>
      <c r="G30" s="112"/>
      <c r="H30" s="109">
        <f>(B30-B24)/B24*100</f>
        <v>7.8440777097652914</v>
      </c>
      <c r="I30" s="109">
        <f t="shared" si="1"/>
        <v>12.186104594990743</v>
      </c>
      <c r="J30" s="109">
        <f t="shared" si="2"/>
        <v>20.52187008846591</v>
      </c>
      <c r="K30" s="109">
        <f t="shared" si="3"/>
        <v>13.610360567345218</v>
      </c>
      <c r="L30" s="109">
        <f t="shared" si="4"/>
        <v>-55.989344260377038</v>
      </c>
      <c r="N30" s="109"/>
      <c r="O30" s="109"/>
      <c r="P30" s="109"/>
      <c r="Q30" s="109"/>
      <c r="R30" s="109"/>
    </row>
    <row r="31" spans="1:18" ht="15" customHeight="1" x14ac:dyDescent="0.2">
      <c r="A31" s="108" t="s">
        <v>39</v>
      </c>
      <c r="B31" s="112">
        <v>392931.665018</v>
      </c>
      <c r="C31" s="112">
        <v>314757.33109500003</v>
      </c>
      <c r="D31" s="112">
        <v>346882.01409900002</v>
      </c>
      <c r="E31" s="112">
        <v>739813.67911699996</v>
      </c>
      <c r="F31" s="112">
        <v>46049.650918999992</v>
      </c>
      <c r="G31" s="112"/>
      <c r="H31" s="109">
        <f>(B31-B25)/B25*100</f>
        <v>7.2989852542472891</v>
      </c>
      <c r="I31" s="109">
        <f t="shared" si="1"/>
        <v>8.8390751490345192</v>
      </c>
      <c r="J31" s="109">
        <f t="shared" si="2"/>
        <v>5.3331734144791474</v>
      </c>
      <c r="K31" s="109">
        <f t="shared" si="3"/>
        <v>6.368203147669214</v>
      </c>
      <c r="L31" s="109">
        <f t="shared" si="4"/>
        <v>24.850871516034026</v>
      </c>
      <c r="N31" s="109"/>
      <c r="O31" s="109"/>
      <c r="P31" s="109"/>
      <c r="Q31" s="109"/>
      <c r="R31" s="109"/>
    </row>
    <row r="32" spans="1:18" ht="9.75" customHeight="1" x14ac:dyDescent="0.2">
      <c r="A32" s="108"/>
      <c r="B32" s="112"/>
      <c r="C32" s="112"/>
      <c r="D32" s="112"/>
      <c r="E32" s="112"/>
      <c r="F32" s="112"/>
      <c r="G32" s="112"/>
      <c r="H32" s="109"/>
      <c r="I32" s="109"/>
      <c r="J32" s="109"/>
      <c r="K32" s="109"/>
      <c r="L32" s="109"/>
    </row>
    <row r="33" spans="1:18" ht="15" customHeight="1" x14ac:dyDescent="0.2">
      <c r="A33" s="32">
        <v>2025</v>
      </c>
      <c r="B33" s="33"/>
      <c r="C33" s="33"/>
      <c r="D33" s="33"/>
      <c r="E33" s="33"/>
      <c r="F33" s="33"/>
      <c r="G33" s="34"/>
      <c r="H33" s="34"/>
      <c r="I33" s="34"/>
      <c r="J33" s="34"/>
      <c r="K33" s="34"/>
      <c r="L33" s="34"/>
    </row>
    <row r="34" spans="1:18" ht="15" customHeight="1" x14ac:dyDescent="0.2">
      <c r="A34" s="108" t="s">
        <v>36</v>
      </c>
      <c r="B34" s="112">
        <v>378359.48745400005</v>
      </c>
      <c r="C34" s="112">
        <v>304338.388798</v>
      </c>
      <c r="D34" s="112">
        <v>337314.872141</v>
      </c>
      <c r="E34" s="112">
        <v>715674.35959500005</v>
      </c>
      <c r="F34" s="112">
        <v>41044.615313000017</v>
      </c>
      <c r="G34" s="24"/>
      <c r="H34" s="109">
        <f t="shared" ref="H34:L35" si="5">(B34-B28)/B28*100</f>
        <v>4.2905077889238363</v>
      </c>
      <c r="I34" s="109">
        <f t="shared" si="5"/>
        <v>4.5773059695153409</v>
      </c>
      <c r="J34" s="109">
        <f t="shared" si="5"/>
        <v>2.7773887038007148</v>
      </c>
      <c r="K34" s="109">
        <f t="shared" si="5"/>
        <v>3.5718250891368895</v>
      </c>
      <c r="L34" s="109">
        <f t="shared" si="5"/>
        <v>18.645618055988219</v>
      </c>
      <c r="N34" s="96"/>
      <c r="O34" s="96"/>
      <c r="P34" s="96"/>
      <c r="Q34" s="96"/>
      <c r="R34" s="96"/>
    </row>
    <row r="35" spans="1:18" ht="15" customHeight="1" x14ac:dyDescent="0.2">
      <c r="A35" s="108" t="s">
        <v>37</v>
      </c>
      <c r="B35" s="112">
        <v>381666.70869999996</v>
      </c>
      <c r="C35" s="112">
        <v>295881.78213099996</v>
      </c>
      <c r="D35" s="112">
        <v>367372.375283</v>
      </c>
      <c r="E35" s="112">
        <v>749039.08398300002</v>
      </c>
      <c r="F35" s="112">
        <v>14294.333416999987</v>
      </c>
      <c r="G35" s="24"/>
      <c r="H35" s="109">
        <f t="shared" si="5"/>
        <v>3.3380737047525617</v>
      </c>
      <c r="I35" s="109">
        <f t="shared" si="5"/>
        <v>-0.89731447953063748</v>
      </c>
      <c r="J35" s="109">
        <f t="shared" si="5"/>
        <v>9.0415196716509758</v>
      </c>
      <c r="K35" s="109">
        <f t="shared" si="5"/>
        <v>6.0588598477757296</v>
      </c>
      <c r="L35" s="109">
        <f t="shared" si="5"/>
        <v>-55.918957027496042</v>
      </c>
      <c r="N35" s="96"/>
      <c r="O35" s="96"/>
      <c r="P35" s="96"/>
      <c r="Q35" s="96"/>
      <c r="R35" s="96"/>
    </row>
    <row r="36" spans="1:18" ht="9.75" customHeight="1" x14ac:dyDescent="0.2">
      <c r="A36" s="108"/>
      <c r="B36" s="112"/>
      <c r="C36" s="112"/>
      <c r="D36" s="112"/>
      <c r="E36" s="112"/>
      <c r="F36" s="112"/>
      <c r="G36" s="112"/>
      <c r="H36" s="109"/>
      <c r="I36" s="109"/>
      <c r="J36" s="109"/>
      <c r="K36" s="109"/>
      <c r="L36" s="109"/>
    </row>
    <row r="37" spans="1:18" ht="15" customHeight="1" x14ac:dyDescent="0.2">
      <c r="A37" s="32" t="s">
        <v>132</v>
      </c>
      <c r="B37" s="33"/>
      <c r="C37" s="33"/>
      <c r="D37" s="33"/>
      <c r="E37" s="33"/>
      <c r="F37" s="33"/>
      <c r="G37" s="34"/>
      <c r="H37" s="34"/>
      <c r="I37" s="34"/>
      <c r="J37" s="34"/>
      <c r="K37" s="34"/>
      <c r="L37" s="34"/>
    </row>
    <row r="38" spans="1:18" ht="15" customHeight="1" x14ac:dyDescent="0.2">
      <c r="A38" s="103" t="s">
        <v>40</v>
      </c>
      <c r="B38" s="112">
        <v>111060.00939799999</v>
      </c>
      <c r="C38" s="112">
        <v>91390.607028999992</v>
      </c>
      <c r="D38" s="112">
        <v>92822.474442999999</v>
      </c>
      <c r="E38" s="112">
        <v>203882.48384100001</v>
      </c>
      <c r="F38" s="112">
        <v>18237.534954999996</v>
      </c>
      <c r="G38" s="112"/>
      <c r="H38" s="109">
        <v>23.844797633476635</v>
      </c>
      <c r="I38" s="109">
        <v>26.563956131346721</v>
      </c>
      <c r="J38" s="109">
        <v>27.053650175175996</v>
      </c>
      <c r="K38" s="109">
        <v>25.285373756514655</v>
      </c>
      <c r="L38" s="109">
        <v>9.7386267948785257</v>
      </c>
    </row>
    <row r="39" spans="1:18" ht="15" customHeight="1" x14ac:dyDescent="0.2">
      <c r="A39" s="103" t="s">
        <v>41</v>
      </c>
      <c r="B39" s="112">
        <v>101741.736349</v>
      </c>
      <c r="C39" s="112">
        <v>83898.871218999993</v>
      </c>
      <c r="D39" s="112">
        <v>82589.281335000007</v>
      </c>
      <c r="E39" s="112">
        <v>184331.01768400002</v>
      </c>
      <c r="F39" s="112">
        <v>19152.455013999992</v>
      </c>
      <c r="G39" s="112"/>
      <c r="H39" s="109">
        <v>15.873280158207073</v>
      </c>
      <c r="I39" s="109">
        <v>16.991308493967257</v>
      </c>
      <c r="J39" s="109">
        <v>18.52636215527874</v>
      </c>
      <c r="K39" s="109">
        <v>17.047155138527451</v>
      </c>
      <c r="L39" s="109">
        <v>5.6732807952020288</v>
      </c>
    </row>
    <row r="40" spans="1:18" ht="15" customHeight="1" x14ac:dyDescent="0.2">
      <c r="A40" s="103" t="s">
        <v>42</v>
      </c>
      <c r="B40" s="112">
        <v>131488.11575</v>
      </c>
      <c r="C40" s="112">
        <v>106930.396205</v>
      </c>
      <c r="D40" s="112">
        <v>105244.068249</v>
      </c>
      <c r="E40" s="112">
        <v>236732.183999</v>
      </c>
      <c r="F40" s="112">
        <v>26244.047500999994</v>
      </c>
      <c r="G40" s="112"/>
      <c r="H40" s="109">
        <v>24.955289871458948</v>
      </c>
      <c r="I40" s="109">
        <v>22.370518875425972</v>
      </c>
      <c r="J40" s="109">
        <v>30.144432641425738</v>
      </c>
      <c r="K40" s="109">
        <v>27.210216101134233</v>
      </c>
      <c r="L40" s="109">
        <v>7.7297620541802923</v>
      </c>
    </row>
    <row r="41" spans="1:18" ht="15" customHeight="1" x14ac:dyDescent="0.2">
      <c r="A41" s="103" t="s">
        <v>43</v>
      </c>
      <c r="B41" s="112">
        <v>127482.872603</v>
      </c>
      <c r="C41" s="112">
        <v>103415.757575</v>
      </c>
      <c r="D41" s="112">
        <v>104107.46582700001</v>
      </c>
      <c r="E41" s="112">
        <v>231590.33843</v>
      </c>
      <c r="F41" s="112">
        <v>23375.406775999989</v>
      </c>
      <c r="G41" s="103"/>
      <c r="H41" s="109">
        <v>20.687096971318564</v>
      </c>
      <c r="I41" s="109">
        <v>21.559072154862243</v>
      </c>
      <c r="J41" s="109">
        <v>22.058361572281765</v>
      </c>
      <c r="K41" s="109">
        <v>21.299693979973849</v>
      </c>
      <c r="L41" s="113">
        <v>14.936229331721758</v>
      </c>
    </row>
    <row r="42" spans="1:18" ht="15" customHeight="1" x14ac:dyDescent="0.2">
      <c r="A42" s="103" t="s">
        <v>44</v>
      </c>
      <c r="B42" s="112">
        <v>120589.64189</v>
      </c>
      <c r="C42" s="112">
        <v>96240.941128999984</v>
      </c>
      <c r="D42" s="112">
        <v>107791.338885</v>
      </c>
      <c r="E42" s="112">
        <v>228380.980775</v>
      </c>
      <c r="F42" s="112">
        <v>12798.303004999994</v>
      </c>
      <c r="G42" s="103"/>
      <c r="H42" s="109">
        <v>30.525932447262587</v>
      </c>
      <c r="I42" s="109">
        <v>22.099374836760134</v>
      </c>
      <c r="J42" s="109">
        <v>37.258456263572029</v>
      </c>
      <c r="K42" s="109">
        <v>33.619302825215598</v>
      </c>
      <c r="L42" s="109">
        <v>-7.6324334918338179</v>
      </c>
    </row>
    <row r="43" spans="1:18" ht="15" customHeight="1" x14ac:dyDescent="0.2">
      <c r="A43" s="103" t="s">
        <v>45</v>
      </c>
      <c r="B43" s="112">
        <v>144275.465344</v>
      </c>
      <c r="C43" s="112">
        <v>110621.55943000001</v>
      </c>
      <c r="D43" s="112">
        <v>121093.513037</v>
      </c>
      <c r="E43" s="112">
        <v>265368.97838099999</v>
      </c>
      <c r="F43" s="112">
        <v>23181.952307</v>
      </c>
      <c r="G43" s="103"/>
      <c r="H43" s="109">
        <v>36.99178575444337</v>
      </c>
      <c r="I43" s="109">
        <v>30.660003245451634</v>
      </c>
      <c r="J43" s="109">
        <v>45.514870549863303</v>
      </c>
      <c r="K43" s="109">
        <v>40.753798672938061</v>
      </c>
      <c r="L43" s="109">
        <v>4.8976287127345728</v>
      </c>
    </row>
    <row r="44" spans="1:18" ht="15" customHeight="1" x14ac:dyDescent="0.2">
      <c r="A44" s="103" t="s">
        <v>46</v>
      </c>
      <c r="B44" s="112">
        <v>134325.516668</v>
      </c>
      <c r="C44" s="112">
        <v>102359.09190499999</v>
      </c>
      <c r="D44" s="112">
        <v>118486.734147</v>
      </c>
      <c r="E44" s="112">
        <v>252812.25081499998</v>
      </c>
      <c r="F44" s="112">
        <v>15838.782521000001</v>
      </c>
      <c r="G44" s="103"/>
      <c r="H44" s="109">
        <v>38.302465678175309</v>
      </c>
      <c r="I44" s="109">
        <v>33.764303711898222</v>
      </c>
      <c r="J44" s="109">
        <v>41.791363512138823</v>
      </c>
      <c r="K44" s="109">
        <v>39.915997219279937</v>
      </c>
      <c r="L44" s="109">
        <v>16.802467449995433</v>
      </c>
    </row>
    <row r="45" spans="1:18" ht="15" customHeight="1" x14ac:dyDescent="0.2">
      <c r="A45" s="103" t="s">
        <v>47</v>
      </c>
      <c r="B45" s="112">
        <v>141518.88425100001</v>
      </c>
      <c r="C45" s="112">
        <v>106661.33740999999</v>
      </c>
      <c r="D45" s="112">
        <v>124231.33867300001</v>
      </c>
      <c r="E45" s="112">
        <v>265750.222924</v>
      </c>
      <c r="F45" s="112">
        <v>17287.545578000005</v>
      </c>
      <c r="G45" s="103"/>
      <c r="H45" s="109">
        <v>48.374733564609322</v>
      </c>
      <c r="I45" s="109">
        <v>35.061271387999462</v>
      </c>
      <c r="J45" s="109">
        <v>67.326150725706384</v>
      </c>
      <c r="K45" s="109">
        <v>56.669816517416074</v>
      </c>
      <c r="L45" s="109">
        <v>-18.201653450312939</v>
      </c>
    </row>
    <row r="46" spans="1:18" ht="15" customHeight="1" x14ac:dyDescent="0.2">
      <c r="A46" s="103" t="s">
        <v>48</v>
      </c>
      <c r="B46" s="112">
        <v>144249.61988400001</v>
      </c>
      <c r="C46" s="112">
        <v>110446.378524</v>
      </c>
      <c r="D46" s="112">
        <v>112410.39597699999</v>
      </c>
      <c r="E46" s="112">
        <v>256660.01586099999</v>
      </c>
      <c r="F46" s="112">
        <v>31839.223907000021</v>
      </c>
      <c r="G46" s="103"/>
      <c r="H46" s="109">
        <v>30.092384141377053</v>
      </c>
      <c r="I46" s="109">
        <v>25.809748183461728</v>
      </c>
      <c r="J46" s="109">
        <v>32.794057036750544</v>
      </c>
      <c r="K46" s="109">
        <v>31.261994989887569</v>
      </c>
      <c r="L46" s="109">
        <v>21.374228588521458</v>
      </c>
    </row>
    <row r="47" spans="1:18" ht="15" customHeight="1" x14ac:dyDescent="0.2">
      <c r="A47" s="103" t="s">
        <v>49</v>
      </c>
      <c r="B47" s="112">
        <v>131977.237731</v>
      </c>
      <c r="C47" s="112">
        <v>101552.431839</v>
      </c>
      <c r="D47" s="112">
        <v>113518.137284</v>
      </c>
      <c r="E47" s="112">
        <v>245495.375015</v>
      </c>
      <c r="F47" s="112">
        <v>18459.100447000004</v>
      </c>
      <c r="G47" s="103"/>
      <c r="H47" s="109">
        <v>15.275924684630427</v>
      </c>
      <c r="I47" s="109">
        <v>11.134401439733912</v>
      </c>
      <c r="J47" s="109">
        <v>29.136632463519174</v>
      </c>
      <c r="K47" s="109">
        <v>21.296035686849422</v>
      </c>
      <c r="L47" s="109">
        <v>-30.559643255143946</v>
      </c>
    </row>
    <row r="48" spans="1:18" ht="15" customHeight="1" x14ac:dyDescent="0.2">
      <c r="A48" s="103" t="s">
        <v>50</v>
      </c>
      <c r="B48" s="112">
        <v>129693.918792</v>
      </c>
      <c r="C48" s="112">
        <v>103512.51386900002</v>
      </c>
      <c r="D48" s="112">
        <v>107890.405297</v>
      </c>
      <c r="E48" s="112">
        <v>237584.324089</v>
      </c>
      <c r="F48" s="112">
        <v>21803.513494999992</v>
      </c>
      <c r="G48" s="103"/>
      <c r="H48" s="109">
        <v>15.108957462332709</v>
      </c>
      <c r="I48" s="109">
        <v>9.8617238790357913</v>
      </c>
      <c r="J48" s="109">
        <v>15.534590049252531</v>
      </c>
      <c r="K48" s="109">
        <v>15.301853885796756</v>
      </c>
      <c r="L48" s="109">
        <v>13.048125646069813</v>
      </c>
    </row>
    <row r="49" spans="1:12" ht="15" customHeight="1" x14ac:dyDescent="0.2">
      <c r="A49" s="103" t="s">
        <v>51</v>
      </c>
      <c r="B49" s="112">
        <v>131606.255974</v>
      </c>
      <c r="C49" s="112">
        <v>105004.140136</v>
      </c>
      <c r="D49" s="112">
        <v>103626.239002</v>
      </c>
      <c r="E49" s="112">
        <v>235232.49497599999</v>
      </c>
      <c r="F49" s="112">
        <v>27980.016971999998</v>
      </c>
      <c r="G49" s="103"/>
      <c r="H49" s="109">
        <v>5.7650529224131866</v>
      </c>
      <c r="I49" s="109">
        <v>1.6950196081564057</v>
      </c>
      <c r="J49" s="109">
        <v>11.487793783682431</v>
      </c>
      <c r="K49" s="109">
        <v>8.2120001599250543</v>
      </c>
      <c r="L49" s="109">
        <v>-11.129808627157166</v>
      </c>
    </row>
    <row r="50" spans="1:12" ht="9.9499999999999993" customHeight="1" x14ac:dyDescent="0.2">
      <c r="A50" s="103"/>
      <c r="B50" s="112"/>
      <c r="C50" s="112"/>
      <c r="D50" s="112"/>
      <c r="E50" s="107"/>
      <c r="F50" s="107"/>
      <c r="G50" s="103"/>
      <c r="H50" s="109"/>
      <c r="I50" s="109"/>
      <c r="J50" s="109"/>
      <c r="K50" s="109"/>
      <c r="L50" s="109"/>
    </row>
    <row r="51" spans="1:12" ht="15" customHeight="1" x14ac:dyDescent="0.2">
      <c r="A51" s="32">
        <v>2023</v>
      </c>
      <c r="B51" s="33"/>
      <c r="C51" s="33"/>
      <c r="D51" s="33"/>
      <c r="E51" s="33"/>
      <c r="F51" s="33"/>
      <c r="G51" s="34"/>
      <c r="H51" s="34"/>
      <c r="I51" s="34"/>
      <c r="J51" s="34"/>
      <c r="K51" s="34"/>
      <c r="L51" s="34"/>
    </row>
    <row r="52" spans="1:12" ht="15" customHeight="1" x14ac:dyDescent="0.2">
      <c r="A52" s="103" t="s">
        <v>40</v>
      </c>
      <c r="B52" s="112">
        <v>112665.503447</v>
      </c>
      <c r="C52" s="112">
        <v>86053.172638000004</v>
      </c>
      <c r="D52" s="112">
        <v>94508.322193999993</v>
      </c>
      <c r="E52" s="112">
        <v>207173.825641</v>
      </c>
      <c r="F52" s="112">
        <v>18157.181253000002</v>
      </c>
      <c r="G52" s="103"/>
      <c r="H52" s="109">
        <f>(B52-B38)/B38*100</f>
        <v>1.4456095021984692</v>
      </c>
      <c r="I52" s="109">
        <v>-5.8513924601716258</v>
      </c>
      <c r="J52" s="109">
        <f t="shared" ref="J52:L56" si="6">(D52-D38)/D38*100</f>
        <v>1.8162064318111144</v>
      </c>
      <c r="K52" s="109">
        <f t="shared" si="6"/>
        <v>1.6143327950461817</v>
      </c>
      <c r="L52" s="109">
        <f t="shared" si="6"/>
        <v>-0.44059519117172868</v>
      </c>
    </row>
    <row r="53" spans="1:12" ht="15" customHeight="1" x14ac:dyDescent="0.2">
      <c r="A53" s="103" t="s">
        <v>41</v>
      </c>
      <c r="B53" s="112">
        <v>112682.12675900001</v>
      </c>
      <c r="C53" s="112">
        <v>87854.017988000007</v>
      </c>
      <c r="D53" s="112">
        <v>92702.965465000001</v>
      </c>
      <c r="E53" s="112">
        <v>205385.09222400002</v>
      </c>
      <c r="F53" s="112">
        <v>19979.161294000005</v>
      </c>
      <c r="G53" s="103"/>
      <c r="H53" s="109">
        <f>(B53-B39)/B39*100</f>
        <v>10.753099762787308</v>
      </c>
      <c r="I53" s="109">
        <f>(C53-C39)/C39*100</f>
        <v>4.7141835301644903</v>
      </c>
      <c r="J53" s="109">
        <f t="shared" si="6"/>
        <v>12.245758731059423</v>
      </c>
      <c r="K53" s="109">
        <f t="shared" si="6"/>
        <v>11.42188374183077</v>
      </c>
      <c r="L53" s="109">
        <f t="shared" si="6"/>
        <v>4.3164507077328222</v>
      </c>
    </row>
    <row r="54" spans="1:12" ht="15" customHeight="1" x14ac:dyDescent="0.2">
      <c r="A54" s="103" t="s">
        <v>42</v>
      </c>
      <c r="B54" s="112">
        <v>129744.831494</v>
      </c>
      <c r="C54" s="112">
        <v>102539.303879</v>
      </c>
      <c r="D54" s="112">
        <v>104468.65412200001</v>
      </c>
      <c r="E54" s="112">
        <v>234213.48561600002</v>
      </c>
      <c r="F54" s="112">
        <v>25276.177371999991</v>
      </c>
      <c r="G54" s="103"/>
      <c r="H54" s="109">
        <f>(B54-B40)/B40*100</f>
        <v>-1.3258112689929538</v>
      </c>
      <c r="I54" s="109">
        <f>(C54-C40)/C40*100</f>
        <v>-4.1064958906368227</v>
      </c>
      <c r="J54" s="109">
        <f t="shared" si="6"/>
        <v>-0.73677703636980418</v>
      </c>
      <c r="K54" s="109">
        <f t="shared" si="6"/>
        <v>-1.063944217661009</v>
      </c>
      <c r="L54" s="109">
        <f t="shared" si="6"/>
        <v>-3.6879605897799235</v>
      </c>
    </row>
    <row r="55" spans="1:12" ht="15" customHeight="1" x14ac:dyDescent="0.2">
      <c r="A55" s="103" t="s">
        <v>43</v>
      </c>
      <c r="B55" s="112">
        <v>105165.660262</v>
      </c>
      <c r="C55" s="112">
        <v>80176.111573999995</v>
      </c>
      <c r="D55" s="112">
        <v>93820.563188</v>
      </c>
      <c r="E55" s="112">
        <v>198986.22344999999</v>
      </c>
      <c r="F55" s="112">
        <v>11345.097074000005</v>
      </c>
      <c r="G55" s="103"/>
      <c r="H55" s="109">
        <f>(B55-B41)/B41*100</f>
        <v>-17.50604758530897</v>
      </c>
      <c r="I55" s="109">
        <f>(C55-C41)/C41*100</f>
        <v>-22.472055077434366</v>
      </c>
      <c r="J55" s="109">
        <f t="shared" si="6"/>
        <v>-9.8810422069961898</v>
      </c>
      <c r="K55" s="109">
        <f t="shared" si="6"/>
        <v>-14.078357154719933</v>
      </c>
      <c r="L55" s="109">
        <f t="shared" si="6"/>
        <v>-51.465669955107472</v>
      </c>
    </row>
    <row r="56" spans="1:12" ht="15" customHeight="1" x14ac:dyDescent="0.2">
      <c r="A56" s="103" t="s">
        <v>44</v>
      </c>
      <c r="B56" s="112">
        <v>119515.77106100001</v>
      </c>
      <c r="C56" s="112">
        <v>93622.857315999994</v>
      </c>
      <c r="D56" s="112">
        <v>104104.705103</v>
      </c>
      <c r="E56" s="112">
        <v>223620.47616399999</v>
      </c>
      <c r="F56" s="112">
        <v>15411.065958000007</v>
      </c>
      <c r="G56" s="103"/>
      <c r="H56" s="109">
        <f>(B56-B42)/B42*100</f>
        <v>-0.8905166415367255</v>
      </c>
      <c r="I56" s="109">
        <f>(C56-C42)/C42*100</f>
        <v>-2.7203431120761254</v>
      </c>
      <c r="J56" s="109">
        <f t="shared" si="6"/>
        <v>-3.4201577048163263</v>
      </c>
      <c r="K56" s="109">
        <f t="shared" si="6"/>
        <v>-2.0844575563365502</v>
      </c>
      <c r="L56" s="109">
        <f t="shared" si="6"/>
        <v>20.414917133773653</v>
      </c>
    </row>
    <row r="57" spans="1:12" ht="15" customHeight="1" x14ac:dyDescent="0.2">
      <c r="A57" s="103" t="s">
        <v>45</v>
      </c>
      <c r="B57" s="112">
        <v>123941.95875600001</v>
      </c>
      <c r="C57" s="112">
        <v>93760.989696000004</v>
      </c>
      <c r="D57" s="112">
        <v>94874.801835999999</v>
      </c>
      <c r="E57" s="112">
        <v>218816.76059200001</v>
      </c>
      <c r="F57" s="112">
        <v>29067.156920000009</v>
      </c>
      <c r="G57" s="103"/>
      <c r="H57" s="109">
        <f t="shared" ref="H57:H63" si="7">(B57-B43)/B43*100</f>
        <v>-14.093530413863679</v>
      </c>
      <c r="I57" s="109">
        <f t="shared" ref="I57:I63" si="8">(C57-C43)/C43*100</f>
        <v>-15.241667013986698</v>
      </c>
      <c r="J57" s="109">
        <f t="shared" ref="J57:J63" si="9">(D57-D43)/D43*100</f>
        <v>-21.651623231864534</v>
      </c>
      <c r="K57" s="109">
        <f t="shared" ref="K57:K63" si="10">(E57-E43)/E43*100</f>
        <v>-17.542449035683163</v>
      </c>
      <c r="L57" s="109">
        <f t="shared" ref="L57:L63" si="11">(F57-F43)/F43*100</f>
        <v>25.387010270152778</v>
      </c>
    </row>
    <row r="58" spans="1:12" ht="15" customHeight="1" x14ac:dyDescent="0.2">
      <c r="A58" s="103" t="s">
        <v>46</v>
      </c>
      <c r="B58" s="112">
        <v>116765.36466200001</v>
      </c>
      <c r="C58" s="112">
        <v>89039.854288000002</v>
      </c>
      <c r="D58" s="112">
        <v>99458.206325000006</v>
      </c>
      <c r="E58" s="112">
        <v>216223.57098700001</v>
      </c>
      <c r="F58" s="112">
        <v>17307.158337000001</v>
      </c>
      <c r="G58" s="103"/>
      <c r="H58" s="109">
        <f t="shared" si="7"/>
        <v>-13.072834143196932</v>
      </c>
      <c r="I58" s="109">
        <f t="shared" si="8"/>
        <v>-13.012266296150463</v>
      </c>
      <c r="J58" s="109">
        <f t="shared" si="9"/>
        <v>-16.059627230836103</v>
      </c>
      <c r="K58" s="109">
        <f t="shared" si="10"/>
        <v>-14.47266883232427</v>
      </c>
      <c r="L58" s="109">
        <f t="shared" si="11"/>
        <v>9.2707619039098468</v>
      </c>
    </row>
    <row r="59" spans="1:12" ht="15" customHeight="1" x14ac:dyDescent="0.2">
      <c r="A59" s="103" t="s">
        <v>47</v>
      </c>
      <c r="B59" s="112">
        <v>115180.797911</v>
      </c>
      <c r="C59" s="112">
        <v>92098.632293000002</v>
      </c>
      <c r="D59" s="112">
        <v>97850.425300000003</v>
      </c>
      <c r="E59" s="112">
        <v>213031.223211</v>
      </c>
      <c r="F59" s="112">
        <v>17330.372610999999</v>
      </c>
      <c r="G59" s="103"/>
      <c r="H59" s="109">
        <f t="shared" si="7"/>
        <v>-18.611004799392276</v>
      </c>
      <c r="I59" s="109">
        <f t="shared" si="8"/>
        <v>-13.653218186287875</v>
      </c>
      <c r="J59" s="109">
        <f t="shared" si="9"/>
        <v>-21.235312808179163</v>
      </c>
      <c r="K59" s="109">
        <f t="shared" si="10"/>
        <v>-19.837800748741696</v>
      </c>
      <c r="L59" s="109">
        <f t="shared" si="11"/>
        <v>0.24773344953314519</v>
      </c>
    </row>
    <row r="60" spans="1:12" ht="15" customHeight="1" x14ac:dyDescent="0.2">
      <c r="A60" s="103" t="s">
        <v>48</v>
      </c>
      <c r="B60" s="112">
        <v>124334.098167</v>
      </c>
      <c r="C60" s="112">
        <v>96724.631062999993</v>
      </c>
      <c r="D60" s="112">
        <v>99936.529322999995</v>
      </c>
      <c r="E60" s="112">
        <v>224270.62748999998</v>
      </c>
      <c r="F60" s="112">
        <v>24397.568844000009</v>
      </c>
      <c r="G60" s="103"/>
      <c r="H60" s="109">
        <f t="shared" si="7"/>
        <v>-13.80629060445033</v>
      </c>
      <c r="I60" s="109">
        <f t="shared" si="8"/>
        <v>-12.423899854732014</v>
      </c>
      <c r="J60" s="109">
        <f t="shared" si="9"/>
        <v>-11.096719787867524</v>
      </c>
      <c r="K60" s="109">
        <f t="shared" si="10"/>
        <v>-12.619569223646121</v>
      </c>
      <c r="L60" s="109">
        <f t="shared" si="11"/>
        <v>-23.372601935073945</v>
      </c>
    </row>
    <row r="61" spans="1:12" ht="15" customHeight="1" x14ac:dyDescent="0.2">
      <c r="A61" s="103" t="s">
        <v>49</v>
      </c>
      <c r="B61" s="112">
        <v>126151.698556</v>
      </c>
      <c r="C61" s="112">
        <v>96392.111992999999</v>
      </c>
      <c r="D61" s="112">
        <v>113187.27726800001</v>
      </c>
      <c r="E61" s="112">
        <v>239338.97582400002</v>
      </c>
      <c r="F61" s="112">
        <v>12964.421287999998</v>
      </c>
      <c r="G61" s="103"/>
      <c r="H61" s="109">
        <f t="shared" si="7"/>
        <v>-4.4140484186172984</v>
      </c>
      <c r="I61" s="109">
        <f t="shared" si="8"/>
        <v>-5.0814340459922294</v>
      </c>
      <c r="J61" s="109">
        <f t="shared" si="9"/>
        <v>-0.29146004675204013</v>
      </c>
      <c r="K61" s="109">
        <f t="shared" si="10"/>
        <v>-2.5077454883310177</v>
      </c>
      <c r="L61" s="109">
        <f t="shared" si="11"/>
        <v>-29.766776418907288</v>
      </c>
    </row>
    <row r="62" spans="1:12" ht="15" customHeight="1" x14ac:dyDescent="0.2">
      <c r="A62" s="103" t="s">
        <v>50</v>
      </c>
      <c r="B62" s="112">
        <v>121603.985323</v>
      </c>
      <c r="C62" s="112">
        <v>95539.674832000004</v>
      </c>
      <c r="D62" s="112">
        <v>109500.98892800001</v>
      </c>
      <c r="E62" s="112">
        <v>231104.97425100001</v>
      </c>
      <c r="F62" s="112">
        <v>12102.996394999995</v>
      </c>
      <c r="G62" s="103"/>
      <c r="H62" s="109">
        <f t="shared" si="7"/>
        <v>-6.2377122569443193</v>
      </c>
      <c r="I62" s="109">
        <f t="shared" si="8"/>
        <v>-7.7022948617497757</v>
      </c>
      <c r="J62" s="109">
        <f t="shared" si="9"/>
        <v>1.4927959780727462</v>
      </c>
      <c r="K62" s="109">
        <f t="shared" si="10"/>
        <v>-2.7271790185840734</v>
      </c>
      <c r="L62" s="109">
        <f t="shared" si="11"/>
        <v>-44.490614332522746</v>
      </c>
    </row>
    <row r="63" spans="1:12" ht="15" customHeight="1" x14ac:dyDescent="0.2">
      <c r="A63" s="103" t="s">
        <v>51</v>
      </c>
      <c r="B63" s="112">
        <v>118446.90796</v>
      </c>
      <c r="C63" s="112">
        <v>97263.367272000003</v>
      </c>
      <c r="D63" s="112">
        <v>106630.601597</v>
      </c>
      <c r="E63" s="112">
        <v>225077.50955700001</v>
      </c>
      <c r="F63" s="112">
        <v>11816.306362999996</v>
      </c>
      <c r="G63" s="103"/>
      <c r="H63" s="109">
        <f t="shared" si="7"/>
        <v>-9.999029238093172</v>
      </c>
      <c r="I63" s="109">
        <f t="shared" si="8"/>
        <v>-7.371873960373609</v>
      </c>
      <c r="J63" s="109">
        <f t="shared" si="9"/>
        <v>2.8992296004702189</v>
      </c>
      <c r="K63" s="109">
        <f t="shared" si="10"/>
        <v>-4.3169994094719168</v>
      </c>
      <c r="L63" s="109">
        <f t="shared" si="11"/>
        <v>-57.768766277644716</v>
      </c>
    </row>
    <row r="64" spans="1:12" ht="9.9499999999999993" customHeight="1" x14ac:dyDescent="0.2">
      <c r="A64" s="103"/>
      <c r="B64" s="112"/>
      <c r="C64" s="112"/>
      <c r="D64" s="112"/>
      <c r="E64" s="112"/>
      <c r="F64" s="112"/>
      <c r="G64" s="103"/>
      <c r="H64" s="103"/>
      <c r="I64" s="103"/>
      <c r="J64" s="103"/>
      <c r="K64" s="103"/>
      <c r="L64" s="103"/>
    </row>
    <row r="65" spans="1:18" ht="15" customHeight="1" x14ac:dyDescent="0.2">
      <c r="A65" s="32">
        <v>2024</v>
      </c>
      <c r="B65" s="33"/>
      <c r="C65" s="33"/>
      <c r="D65" s="33"/>
      <c r="E65" s="33"/>
      <c r="F65" s="33"/>
      <c r="G65" s="34"/>
      <c r="H65" s="34"/>
      <c r="I65" s="34"/>
      <c r="J65" s="34"/>
      <c r="K65" s="34"/>
      <c r="L65" s="34"/>
    </row>
    <row r="66" spans="1:18" ht="15" customHeight="1" x14ac:dyDescent="0.2">
      <c r="A66" s="103" t="s">
        <v>40</v>
      </c>
      <c r="B66" s="112">
        <v>122381.41701400001</v>
      </c>
      <c r="C66" s="112">
        <v>94760.159646</v>
      </c>
      <c r="D66" s="112">
        <v>112237.98906199999</v>
      </c>
      <c r="E66" s="112">
        <v>234619.40607600001</v>
      </c>
      <c r="F66" s="112">
        <v>10143.427952000013</v>
      </c>
      <c r="G66" s="103"/>
      <c r="H66" s="109">
        <f t="shared" ref="H66:H70" si="12">(B66-B52)/B52*100</f>
        <v>8.6236809580055382</v>
      </c>
      <c r="I66" s="109">
        <f t="shared" ref="I66:L68" si="13">(C66-C52)/C52*100</f>
        <v>10.118147583736036</v>
      </c>
      <c r="J66" s="109">
        <f t="shared" si="13"/>
        <v>18.759900140440326</v>
      </c>
      <c r="K66" s="109">
        <f t="shared" si="13"/>
        <v>13.247609996138667</v>
      </c>
      <c r="L66" s="109">
        <f t="shared" si="13"/>
        <v>-44.135448059571061</v>
      </c>
      <c r="N66" s="96"/>
      <c r="O66" s="96"/>
      <c r="P66" s="96"/>
      <c r="Q66" s="96"/>
      <c r="R66" s="96"/>
    </row>
    <row r="67" spans="1:18" ht="15" customHeight="1" x14ac:dyDescent="0.2">
      <c r="A67" s="103" t="s">
        <v>41</v>
      </c>
      <c r="B67" s="112">
        <v>111445.132959</v>
      </c>
      <c r="C67" s="112">
        <v>91682.737062</v>
      </c>
      <c r="D67" s="112">
        <v>100116.36493900001</v>
      </c>
      <c r="E67" s="112">
        <v>211561.497898</v>
      </c>
      <c r="F67" s="112">
        <v>11328.768019999989</v>
      </c>
      <c r="G67" s="103"/>
      <c r="H67" s="109">
        <f t="shared" si="12"/>
        <v>-1.0977728550026782</v>
      </c>
      <c r="I67" s="109">
        <f t="shared" si="13"/>
        <v>4.3580466342734132</v>
      </c>
      <c r="J67" s="109">
        <f t="shared" si="13"/>
        <v>7.9969388647000015</v>
      </c>
      <c r="K67" s="109">
        <f t="shared" si="13"/>
        <v>3.0072317358183818</v>
      </c>
      <c r="L67" s="109">
        <f t="shared" si="13"/>
        <v>-43.297079125127439</v>
      </c>
      <c r="N67" s="96"/>
      <c r="O67" s="96"/>
      <c r="P67" s="96"/>
      <c r="Q67" s="96"/>
      <c r="R67" s="96"/>
    </row>
    <row r="68" spans="1:18" ht="15" customHeight="1" x14ac:dyDescent="0.2">
      <c r="A68" s="103" t="s">
        <v>42</v>
      </c>
      <c r="B68" s="112">
        <v>128967.24159600001</v>
      </c>
      <c r="C68" s="112">
        <v>104574.725114</v>
      </c>
      <c r="D68" s="112">
        <v>115845.142401</v>
      </c>
      <c r="E68" s="112">
        <v>244812.383997</v>
      </c>
      <c r="F68" s="112">
        <v>13122.099195000003</v>
      </c>
      <c r="G68" s="103"/>
      <c r="H68" s="109">
        <f t="shared" si="12"/>
        <v>-0.59932244625555697</v>
      </c>
      <c r="I68" s="109">
        <f t="shared" si="13"/>
        <v>1.9850156554620955</v>
      </c>
      <c r="J68" s="109">
        <f t="shared" si="13"/>
        <v>10.889858182449991</v>
      </c>
      <c r="K68" s="109">
        <f t="shared" si="13"/>
        <v>4.5253151641221834</v>
      </c>
      <c r="L68" s="109">
        <f t="shared" si="13"/>
        <v>-48.085111914366543</v>
      </c>
      <c r="N68" s="96"/>
      <c r="O68" s="96"/>
      <c r="P68" s="96"/>
      <c r="Q68" s="96"/>
      <c r="R68" s="96"/>
    </row>
    <row r="69" spans="1:18" ht="15" customHeight="1" x14ac:dyDescent="0.2">
      <c r="A69" s="103" t="s">
        <v>43</v>
      </c>
      <c r="B69" s="112">
        <v>115155.15472200001</v>
      </c>
      <c r="C69" s="112">
        <v>92181.224682999993</v>
      </c>
      <c r="D69" s="112">
        <v>107087.740422</v>
      </c>
      <c r="E69" s="112">
        <v>222242.89514400001</v>
      </c>
      <c r="F69" s="112">
        <v>8067.414300000004</v>
      </c>
      <c r="G69" s="103"/>
      <c r="H69" s="109">
        <f t="shared" si="12"/>
        <v>9.4988178033714608</v>
      </c>
      <c r="I69" s="109">
        <f t="shared" ref="I69:I70" si="14">(C69-C55)/C55*100</f>
        <v>14.973428959472127</v>
      </c>
      <c r="J69" s="109">
        <f t="shared" ref="J69:J70" si="15">(D69-D55)/D55*100</f>
        <v>14.141012144016765</v>
      </c>
      <c r="K69" s="109">
        <f t="shared" ref="K69:K70" si="16">(E69-E55)/E55*100</f>
        <v>11.687578813637725</v>
      </c>
      <c r="L69" s="109">
        <f t="shared" ref="L69:L70" si="17">(F69-F55)/F55*100</f>
        <v>-28.890742429270105</v>
      </c>
      <c r="N69" s="96"/>
      <c r="O69" s="96"/>
      <c r="P69" s="96"/>
      <c r="Q69" s="96"/>
      <c r="R69" s="96"/>
    </row>
    <row r="70" spans="1:18" ht="15" customHeight="1" x14ac:dyDescent="0.2">
      <c r="A70" s="103" t="s">
        <v>44</v>
      </c>
      <c r="B70" s="112">
        <v>128099.507021</v>
      </c>
      <c r="C70" s="112">
        <v>105866.328112</v>
      </c>
      <c r="D70" s="112">
        <v>118082.514928</v>
      </c>
      <c r="E70" s="112">
        <v>246182.02194900002</v>
      </c>
      <c r="F70" s="112">
        <v>10016.992092999993</v>
      </c>
      <c r="G70" s="103"/>
      <c r="H70" s="109">
        <f t="shared" si="12"/>
        <v>7.1820947844773659</v>
      </c>
      <c r="I70" s="109">
        <f t="shared" si="14"/>
        <v>13.077437654648058</v>
      </c>
      <c r="J70" s="109">
        <f t="shared" si="15"/>
        <v>13.426684040044606</v>
      </c>
      <c r="K70" s="109">
        <f t="shared" si="16"/>
        <v>10.089212835972013</v>
      </c>
      <c r="L70" s="109">
        <f t="shared" si="17"/>
        <v>-35.001302828114277</v>
      </c>
      <c r="N70" s="96"/>
      <c r="O70" s="96"/>
      <c r="P70" s="96"/>
      <c r="Q70" s="96"/>
      <c r="R70" s="96"/>
    </row>
    <row r="71" spans="1:18" ht="15" customHeight="1" x14ac:dyDescent="0.2">
      <c r="A71" s="103" t="s">
        <v>45</v>
      </c>
      <c r="B71" s="112">
        <v>126083.274428</v>
      </c>
      <c r="C71" s="112">
        <v>100513.258728</v>
      </c>
      <c r="D71" s="112">
        <v>111740.28697299999</v>
      </c>
      <c r="E71" s="112">
        <v>237823.56140100001</v>
      </c>
      <c r="F71" s="112">
        <v>14342.98745500001</v>
      </c>
      <c r="G71" s="103"/>
      <c r="H71" s="109">
        <f t="shared" ref="H71:H75" si="18">(B71-B57)/B57*100</f>
        <v>1.7276761586570748</v>
      </c>
      <c r="I71" s="109">
        <f t="shared" ref="I71:I76" si="19">(C71-C57)/C57*100</f>
        <v>7.2015761073904905</v>
      </c>
      <c r="J71" s="109">
        <f t="shared" ref="J71:J76" si="20">(D71-D57)/D57*100</f>
        <v>17.77656955337158</v>
      </c>
      <c r="K71" s="109">
        <f t="shared" ref="K71:K76" si="21">(E71-E57)/E57*100</f>
        <v>8.6861722829539509</v>
      </c>
      <c r="L71" s="109">
        <f t="shared" ref="L71:L76" si="22">(F71-F57)/F57*100</f>
        <v>-50.655691939616062</v>
      </c>
      <c r="N71" s="96"/>
      <c r="O71" s="96"/>
      <c r="P71" s="96"/>
      <c r="Q71" s="96"/>
      <c r="R71" s="96"/>
    </row>
    <row r="72" spans="1:18" ht="15" customHeight="1" x14ac:dyDescent="0.2">
      <c r="A72" s="103" t="s">
        <v>46</v>
      </c>
      <c r="B72" s="112">
        <v>131503.18371799999</v>
      </c>
      <c r="C72" s="112">
        <v>105427.451128</v>
      </c>
      <c r="D72" s="112">
        <v>124715.533014</v>
      </c>
      <c r="E72" s="112">
        <v>256218.716732</v>
      </c>
      <c r="F72" s="112">
        <v>6787.6507039999851</v>
      </c>
      <c r="G72" s="103"/>
      <c r="H72" s="109">
        <f t="shared" si="18"/>
        <v>12.621738559770233</v>
      </c>
      <c r="I72" s="109">
        <f t="shared" si="19"/>
        <v>18.404788474826347</v>
      </c>
      <c r="J72" s="109">
        <f t="shared" si="20"/>
        <v>25.394914730783018</v>
      </c>
      <c r="K72" s="109">
        <f t="shared" si="21"/>
        <v>18.497125712258544</v>
      </c>
      <c r="L72" s="109">
        <f t="shared" si="22"/>
        <v>-60.781252636436292</v>
      </c>
      <c r="N72" s="96"/>
      <c r="O72" s="96"/>
      <c r="P72" s="96"/>
      <c r="Q72" s="96"/>
      <c r="R72" s="96"/>
    </row>
    <row r="73" spans="1:18" ht="15" customHeight="1" x14ac:dyDescent="0.2">
      <c r="A73" s="103" t="s">
        <v>47</v>
      </c>
      <c r="B73" s="112">
        <v>129094.08764100001</v>
      </c>
      <c r="C73" s="112">
        <v>106299.288443</v>
      </c>
      <c r="D73" s="112">
        <v>122739.87201399999</v>
      </c>
      <c r="E73" s="112">
        <v>251833.95965500001</v>
      </c>
      <c r="F73" s="112">
        <v>6354.2156270000123</v>
      </c>
      <c r="G73" s="103"/>
      <c r="H73" s="109">
        <f t="shared" si="18"/>
        <v>12.079521918879896</v>
      </c>
      <c r="I73" s="109">
        <f t="shared" si="19"/>
        <v>15.418965294535999</v>
      </c>
      <c r="J73" s="109">
        <f t="shared" si="20"/>
        <v>25.436217203646628</v>
      </c>
      <c r="K73" s="109">
        <f t="shared" si="21"/>
        <v>18.214577121198449</v>
      </c>
      <c r="L73" s="109">
        <f t="shared" si="22"/>
        <v>-63.334800874582228</v>
      </c>
      <c r="N73" s="96"/>
      <c r="O73" s="96"/>
      <c r="P73" s="96"/>
      <c r="Q73" s="96"/>
      <c r="R73" s="96"/>
    </row>
    <row r="74" spans="1:18" ht="15" customHeight="1" x14ac:dyDescent="0.2">
      <c r="A74" s="103" t="s">
        <v>48</v>
      </c>
      <c r="B74" s="112">
        <v>123629.88989799999</v>
      </c>
      <c r="C74" s="112">
        <v>99997.068220000001</v>
      </c>
      <c r="D74" s="112">
        <v>110790.021694</v>
      </c>
      <c r="E74" s="112">
        <v>234419.91159199999</v>
      </c>
      <c r="F74" s="112">
        <v>12839.868203999999</v>
      </c>
      <c r="G74" s="103"/>
      <c r="H74" s="109">
        <f t="shared" si="18"/>
        <v>-0.56638386362375726</v>
      </c>
      <c r="I74" s="109">
        <f t="shared" si="19"/>
        <v>3.3832511130164553</v>
      </c>
      <c r="J74" s="109">
        <f t="shared" si="20"/>
        <v>10.860385531221477</v>
      </c>
      <c r="K74" s="109">
        <f t="shared" si="21"/>
        <v>4.5254629264603778</v>
      </c>
      <c r="L74" s="109">
        <f t="shared" si="22"/>
        <v>-47.372345637800493</v>
      </c>
      <c r="N74" s="96"/>
      <c r="O74" s="96"/>
      <c r="P74" s="96"/>
      <c r="Q74" s="96"/>
      <c r="R74" s="96"/>
    </row>
    <row r="75" spans="1:18" ht="15" customHeight="1" x14ac:dyDescent="0.2">
      <c r="A75" s="103" t="s">
        <v>49</v>
      </c>
      <c r="B75" s="112">
        <v>128223.665311</v>
      </c>
      <c r="C75" s="112">
        <v>99528.071288000006</v>
      </c>
      <c r="D75" s="112">
        <v>116269.404542</v>
      </c>
      <c r="E75" s="112">
        <v>244493.06985299999</v>
      </c>
      <c r="F75" s="112">
        <v>11954.260769</v>
      </c>
      <c r="G75" s="103"/>
      <c r="H75" s="109">
        <f t="shared" si="18"/>
        <v>1.6424406319667861</v>
      </c>
      <c r="I75" s="109">
        <f t="shared" si="19"/>
        <v>3.2533360149093333</v>
      </c>
      <c r="J75" s="109">
        <f t="shared" si="20"/>
        <v>2.7230333199925547</v>
      </c>
      <c r="K75" s="109">
        <f t="shared" si="21"/>
        <v>2.1534704121029069</v>
      </c>
      <c r="L75" s="109">
        <f t="shared" si="22"/>
        <v>-7.7917902894363085</v>
      </c>
      <c r="N75" s="96"/>
      <c r="O75" s="96"/>
      <c r="P75" s="96"/>
      <c r="Q75" s="96"/>
      <c r="R75" s="96"/>
    </row>
    <row r="76" spans="1:18" ht="15" customHeight="1" x14ac:dyDescent="0.2">
      <c r="A76" s="103" t="s">
        <v>50</v>
      </c>
      <c r="B76" s="112">
        <v>126104.829507</v>
      </c>
      <c r="C76" s="112">
        <v>104902.650123</v>
      </c>
      <c r="D76" s="112">
        <v>111269.536479</v>
      </c>
      <c r="E76" s="112">
        <v>237374.36598599999</v>
      </c>
      <c r="F76" s="112">
        <v>14835.293028</v>
      </c>
      <c r="G76" s="103"/>
      <c r="H76" s="109">
        <f>(B76-B62)/B62*100</f>
        <v>3.7012308207210696</v>
      </c>
      <c r="I76" s="109">
        <f t="shared" si="19"/>
        <v>9.8000912264607845</v>
      </c>
      <c r="J76" s="109">
        <f t="shared" si="20"/>
        <v>1.6150973322833333</v>
      </c>
      <c r="K76" s="109">
        <f t="shared" si="21"/>
        <v>2.7127896123044417</v>
      </c>
      <c r="L76" s="109">
        <f t="shared" si="22"/>
        <v>22.575373435034447</v>
      </c>
      <c r="N76" s="96"/>
      <c r="O76" s="96"/>
      <c r="P76" s="96"/>
      <c r="Q76" s="96"/>
      <c r="R76" s="96"/>
    </row>
    <row r="77" spans="1:18" ht="15" customHeight="1" x14ac:dyDescent="0.2">
      <c r="A77" s="103" t="s">
        <v>51</v>
      </c>
      <c r="B77" s="112">
        <v>138603.17019999999</v>
      </c>
      <c r="C77" s="112">
        <v>110326.609684</v>
      </c>
      <c r="D77" s="112">
        <v>119343.073078</v>
      </c>
      <c r="E77" s="112">
        <v>257946.24327799998</v>
      </c>
      <c r="F77" s="112">
        <v>19260.097121999992</v>
      </c>
      <c r="G77" s="103"/>
      <c r="H77" s="109">
        <f>(B77-B63)/B63*100</f>
        <v>17.017128253619628</v>
      </c>
      <c r="I77" s="109">
        <f t="shared" ref="I77" si="23">(C77-C63)/C63*100</f>
        <v>13.430793913877393</v>
      </c>
      <c r="J77" s="109">
        <f t="shared" ref="J77" si="24">(D77-D63)/D63*100</f>
        <v>11.921972952047623</v>
      </c>
      <c r="K77" s="109">
        <f t="shared" ref="K77" si="25">(E77-E63)/E63*100</f>
        <v>14.603295453949425</v>
      </c>
      <c r="L77" s="109">
        <f t="shared" ref="L77" si="26">(F77-F63)/F63*100</f>
        <v>62.995918778041236</v>
      </c>
      <c r="N77" s="96"/>
      <c r="O77" s="96"/>
      <c r="P77" s="96"/>
      <c r="Q77" s="96"/>
      <c r="R77" s="96"/>
    </row>
    <row r="78" spans="1:18" ht="15" customHeight="1" x14ac:dyDescent="0.2">
      <c r="A78" s="103"/>
      <c r="B78" s="112"/>
      <c r="C78" s="112"/>
      <c r="D78" s="112"/>
      <c r="E78" s="112"/>
      <c r="F78" s="112"/>
      <c r="G78" s="103"/>
      <c r="H78" s="109"/>
      <c r="I78" s="109"/>
      <c r="J78" s="109"/>
      <c r="K78" s="109"/>
      <c r="L78" s="109"/>
      <c r="N78" s="96"/>
      <c r="O78" s="96"/>
      <c r="P78" s="96"/>
      <c r="Q78" s="96"/>
      <c r="R78" s="96"/>
    </row>
    <row r="79" spans="1:18" ht="15" customHeight="1" x14ac:dyDescent="0.2">
      <c r="A79" s="32">
        <v>2025</v>
      </c>
      <c r="B79" s="33"/>
      <c r="C79" s="33"/>
      <c r="D79" s="33"/>
      <c r="E79" s="33"/>
      <c r="F79" s="33"/>
      <c r="G79" s="34"/>
      <c r="H79" s="34"/>
      <c r="I79" s="34"/>
      <c r="J79" s="34"/>
      <c r="K79" s="34"/>
      <c r="L79" s="34"/>
      <c r="N79" s="96"/>
      <c r="O79" s="96"/>
      <c r="P79" s="96"/>
      <c r="Q79" s="96"/>
      <c r="R79" s="96"/>
    </row>
    <row r="80" spans="1:18" ht="15" customHeight="1" x14ac:dyDescent="0.2">
      <c r="A80" s="103" t="s">
        <v>40</v>
      </c>
      <c r="B80" s="112">
        <v>122814.047068</v>
      </c>
      <c r="C80" s="112">
        <v>97545.887648000004</v>
      </c>
      <c r="D80" s="112">
        <v>119155.121782</v>
      </c>
      <c r="E80" s="112">
        <v>241969.16885000002</v>
      </c>
      <c r="F80" s="112">
        <v>3658.9252859999979</v>
      </c>
      <c r="G80" s="103"/>
      <c r="H80" s="109">
        <f t="shared" ref="H80:H84" si="27">(B80-B66)/B66*100</f>
        <v>0.35350959692720546</v>
      </c>
      <c r="I80" s="109">
        <f t="shared" ref="I80:L81" si="28">(C80-C66)/C66*100</f>
        <v>2.9397671050859127</v>
      </c>
      <c r="J80" s="109">
        <f t="shared" si="28"/>
        <v>6.1629157630212008</v>
      </c>
      <c r="K80" s="109">
        <f t="shared" si="28"/>
        <v>3.1326320771689287</v>
      </c>
      <c r="L80" s="109">
        <f t="shared" si="28"/>
        <v>-63.928118745314734</v>
      </c>
      <c r="N80" s="96"/>
      <c r="O80" s="96"/>
      <c r="P80" s="96"/>
      <c r="Q80" s="96"/>
      <c r="R80" s="96"/>
    </row>
    <row r="81" spans="1:18" ht="15" customHeight="1" x14ac:dyDescent="0.2">
      <c r="A81" s="103" t="s">
        <v>41</v>
      </c>
      <c r="B81" s="112">
        <v>118241.86837900001</v>
      </c>
      <c r="C81" s="112">
        <v>96898.637740999999</v>
      </c>
      <c r="D81" s="112">
        <v>105624.93919999999</v>
      </c>
      <c r="E81" s="112">
        <v>223866.80757900001</v>
      </c>
      <c r="F81" s="112">
        <v>12616.929179000013</v>
      </c>
      <c r="G81" s="103"/>
      <c r="H81" s="109">
        <f t="shared" si="27"/>
        <v>6.098727902725452</v>
      </c>
      <c r="I81" s="109">
        <f t="shared" si="28"/>
        <v>5.6890760967059384</v>
      </c>
      <c r="J81" s="109">
        <f t="shared" si="28"/>
        <v>5.5021716623014738</v>
      </c>
      <c r="K81" s="109">
        <f t="shared" si="28"/>
        <v>5.8164220821185353</v>
      </c>
      <c r="L81" s="109">
        <f t="shared" si="28"/>
        <v>11.370708242289757</v>
      </c>
      <c r="N81" s="96"/>
      <c r="O81" s="96"/>
      <c r="P81" s="96"/>
      <c r="Q81" s="96"/>
      <c r="R81" s="96"/>
    </row>
    <row r="82" spans="1:18" ht="15" customHeight="1" x14ac:dyDescent="0.2">
      <c r="A82" s="103" t="s">
        <v>42</v>
      </c>
      <c r="B82" s="112">
        <v>137303.57200700001</v>
      </c>
      <c r="C82" s="112">
        <v>109893.863409</v>
      </c>
      <c r="D82" s="112">
        <v>112534.811159</v>
      </c>
      <c r="E82" s="112">
        <v>249838.38316600001</v>
      </c>
      <c r="F82" s="112">
        <v>24768.760848000005</v>
      </c>
      <c r="G82" s="103"/>
      <c r="H82" s="109">
        <f t="shared" si="27"/>
        <v>6.4639130897396493</v>
      </c>
      <c r="I82" s="109">
        <f t="shared" ref="I82" si="29">(C82-C68)/C68*100</f>
        <v>5.0864473123897262</v>
      </c>
      <c r="J82" s="109">
        <f t="shared" ref="J82" si="30">(D82-D68)/D68*100</f>
        <v>-2.8575485975417338</v>
      </c>
      <c r="K82" s="109">
        <f t="shared" ref="K82" si="31">(E82-E68)/E68*100</f>
        <v>2.0530003780615962</v>
      </c>
      <c r="L82" s="109">
        <f t="shared" ref="L82" si="32">(F82-F68)/F68*100</f>
        <v>88.756086049386099</v>
      </c>
      <c r="N82" s="96"/>
      <c r="O82" s="96"/>
      <c r="P82" s="96"/>
      <c r="Q82" s="96"/>
      <c r="R82" s="96"/>
    </row>
    <row r="83" spans="1:18" ht="15" customHeight="1" x14ac:dyDescent="0.2">
      <c r="A83" s="103" t="s">
        <v>43</v>
      </c>
      <c r="B83" s="112">
        <v>133499.36950999999</v>
      </c>
      <c r="C83" s="112">
        <v>99962.027583000003</v>
      </c>
      <c r="D83" s="112">
        <v>128369.392945</v>
      </c>
      <c r="E83" s="112">
        <v>261868.76245499999</v>
      </c>
      <c r="F83" s="112">
        <v>5129.9765649999899</v>
      </c>
      <c r="G83" s="103"/>
      <c r="H83" s="109">
        <f t="shared" si="27"/>
        <v>15.929998819666716</v>
      </c>
      <c r="I83" s="109">
        <f t="shared" ref="I83:L84" si="33">(C83-C69)/C69*100</f>
        <v>8.4407675497448036</v>
      </c>
      <c r="J83" s="109">
        <f t="shared" si="33"/>
        <v>19.873098861863664</v>
      </c>
      <c r="K83" s="109">
        <f t="shared" si="33"/>
        <v>17.829981599782887</v>
      </c>
      <c r="L83" s="109">
        <f t="shared" si="33"/>
        <v>-36.411142725123376</v>
      </c>
      <c r="N83" s="96"/>
      <c r="O83" s="96"/>
      <c r="P83" s="96"/>
      <c r="Q83" s="96"/>
      <c r="R83" s="96"/>
    </row>
    <row r="84" spans="1:18" ht="15" customHeight="1" x14ac:dyDescent="0.2">
      <c r="A84" s="103" t="s">
        <v>44</v>
      </c>
      <c r="B84" s="112">
        <v>126617.562729</v>
      </c>
      <c r="C84" s="112">
        <v>100812.209497</v>
      </c>
      <c r="D84" s="112">
        <v>125857.686971</v>
      </c>
      <c r="E84" s="112">
        <v>252475.24969999999</v>
      </c>
      <c r="F84" s="112">
        <v>759.87575799999468</v>
      </c>
      <c r="G84" s="103"/>
      <c r="H84" s="109">
        <f t="shared" si="27"/>
        <v>-1.1568696292929976</v>
      </c>
      <c r="I84" s="109">
        <f t="shared" si="33"/>
        <v>-4.7740567800302429</v>
      </c>
      <c r="J84" s="109">
        <f t="shared" si="33"/>
        <v>6.5845244300063017</v>
      </c>
      <c r="K84" s="109">
        <f t="shared" si="33"/>
        <v>2.5563311655242229</v>
      </c>
      <c r="L84" s="109">
        <f t="shared" si="33"/>
        <v>-92.414132396780019</v>
      </c>
      <c r="N84" s="96"/>
      <c r="O84" s="96"/>
      <c r="P84" s="96"/>
      <c r="Q84" s="96"/>
      <c r="R84" s="96"/>
    </row>
    <row r="85" spans="1:18" ht="15" customHeight="1" x14ac:dyDescent="0.2">
      <c r="A85" s="103" t="s">
        <v>45</v>
      </c>
      <c r="B85" s="112">
        <v>121549.776461</v>
      </c>
      <c r="C85" s="112">
        <v>95107.545050999994</v>
      </c>
      <c r="D85" s="112">
        <v>113145.295367</v>
      </c>
      <c r="E85" s="112">
        <v>234695.07182800001</v>
      </c>
      <c r="F85" s="112">
        <v>8404.4810940000025</v>
      </c>
      <c r="G85" s="103"/>
      <c r="H85" s="109">
        <f t="shared" ref="H85:H87" si="34">(B85-B71)/B71*100</f>
        <v>-3.5956378731176288</v>
      </c>
      <c r="I85" s="109">
        <f t="shared" ref="I85:I87" si="35">(C85-C71)/C71*100</f>
        <v>-5.3781100577272758</v>
      </c>
      <c r="J85" s="109">
        <f t="shared" ref="J85:J87" si="36">(D85-D71)/D71*100</f>
        <v>1.2573874938584135</v>
      </c>
      <c r="K85" s="109">
        <f t="shared" ref="K85:K87" si="37">(E85-E71)/E71*100</f>
        <v>-1.3154666234793186</v>
      </c>
      <c r="L85" s="109">
        <f t="shared" ref="L85:L87" si="38">(F85-F71)/F71*100</f>
        <v>-41.403552639445593</v>
      </c>
      <c r="N85" s="96"/>
      <c r="O85" s="96"/>
      <c r="P85" s="96"/>
      <c r="Q85" s="96"/>
      <c r="R85" s="96"/>
    </row>
    <row r="86" spans="1:18" ht="15" customHeight="1" x14ac:dyDescent="0.2">
      <c r="A86" s="103" t="s">
        <v>46</v>
      </c>
      <c r="B86" s="112">
        <v>140062.67272599999</v>
      </c>
      <c r="C86" s="112">
        <v>103049.33749999999</v>
      </c>
      <c r="D86" s="112">
        <v>125457.70533700001</v>
      </c>
      <c r="E86" s="112">
        <v>265520.37806299998</v>
      </c>
      <c r="F86" s="112">
        <v>14604.967388999983</v>
      </c>
      <c r="G86" s="172"/>
      <c r="H86" s="109">
        <f t="shared" si="34"/>
        <v>6.508959529341336</v>
      </c>
      <c r="I86" s="109">
        <f t="shared" si="35"/>
        <v>-2.2556873020791586</v>
      </c>
      <c r="J86" s="109">
        <f t="shared" si="36"/>
        <v>0.5950921309190037</v>
      </c>
      <c r="K86" s="109">
        <f t="shared" si="37"/>
        <v>3.6303598150986547</v>
      </c>
      <c r="L86" s="109">
        <f t="shared" si="38"/>
        <v>115.16969605394142</v>
      </c>
      <c r="N86" s="96"/>
      <c r="O86" s="96"/>
      <c r="P86" s="96"/>
      <c r="Q86" s="96"/>
      <c r="R86" s="96"/>
    </row>
    <row r="87" spans="1:18" ht="15" customHeight="1" x14ac:dyDescent="0.2">
      <c r="A87" s="103" t="s">
        <v>47</v>
      </c>
      <c r="B87" s="112">
        <v>131597.91977000001</v>
      </c>
      <c r="C87" s="112">
        <v>103647.299566</v>
      </c>
      <c r="D87" s="112">
        <v>115472.26624700001</v>
      </c>
      <c r="E87" s="112">
        <v>247070.186017</v>
      </c>
      <c r="F87" s="112">
        <v>16125.653523000001</v>
      </c>
      <c r="G87" s="172"/>
      <c r="H87" s="109">
        <f t="shared" si="34"/>
        <v>1.9395405124694418</v>
      </c>
      <c r="I87" s="109">
        <f t="shared" si="35"/>
        <v>-2.4948322005203738</v>
      </c>
      <c r="J87" s="109">
        <f t="shared" si="36"/>
        <v>-5.9211449773803135</v>
      </c>
      <c r="K87" s="109">
        <f t="shared" si="37"/>
        <v>-1.8916327426714594</v>
      </c>
      <c r="L87" s="109">
        <f t="shared" si="38"/>
        <v>153.7788213305146</v>
      </c>
      <c r="N87" s="96"/>
      <c r="O87" s="96"/>
      <c r="P87" s="96"/>
      <c r="Q87" s="96"/>
      <c r="R87" s="96"/>
    </row>
    <row r="88" spans="1:18" ht="15" customHeight="1" x14ac:dyDescent="0.2">
      <c r="B88" s="3"/>
      <c r="C88" s="3"/>
      <c r="D88" s="3"/>
      <c r="E88" s="3"/>
      <c r="F88" s="3"/>
      <c r="N88" s="96"/>
      <c r="O88" s="96"/>
      <c r="P88" s="96"/>
      <c r="Q88" s="96"/>
      <c r="R88" s="96"/>
    </row>
    <row r="89" spans="1:18" x14ac:dyDescent="0.2">
      <c r="N89" s="96"/>
      <c r="O89" s="96"/>
      <c r="P89" s="96"/>
      <c r="Q89" s="96"/>
      <c r="R89" s="96"/>
    </row>
  </sheetData>
  <mergeCells count="2">
    <mergeCell ref="B3:F3"/>
    <mergeCell ref="H3:L3"/>
  </mergeCells>
  <phoneticPr fontId="46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8"/>
  <sheetViews>
    <sheetView tabSelected="1" view="pageBreakPreview" topLeftCell="A37" zoomScaleNormal="100" zoomScaleSheetLayoutView="100" workbookViewId="0">
      <selection activeCell="C46" sqref="C46:E75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.28515625" style="1" customWidth="1"/>
    <col min="9" max="9" width="0.85546875" style="1" customWidth="1"/>
    <col min="10" max="11" width="10" style="1" bestFit="1" customWidth="1"/>
    <col min="12" max="12" width="8.140625" style="1" customWidth="1"/>
    <col min="13" max="13" width="20" style="1" customWidth="1"/>
    <col min="14" max="14" width="11" style="1" bestFit="1" customWidth="1"/>
    <col min="15" max="15" width="10" style="1" customWidth="1"/>
    <col min="16" max="16" width="11.140625" style="1" bestFit="1" customWidth="1"/>
    <col min="17" max="18" width="15.7109375" style="1" bestFit="1" customWidth="1"/>
    <col min="19" max="19" width="5.7109375" style="1" customWidth="1"/>
    <col min="20" max="20" width="13" style="1" bestFit="1" customWidth="1"/>
    <col min="21" max="21" width="11" style="1" bestFit="1" customWidth="1"/>
    <col min="22" max="23" width="12.42578125" style="1" bestFit="1" customWidth="1"/>
    <col min="24" max="16384" width="9.140625" style="1"/>
  </cols>
  <sheetData>
    <row r="1" spans="1:20" ht="12.75" x14ac:dyDescent="0.2">
      <c r="A1" s="97" t="s">
        <v>124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0" x14ac:dyDescent="0.2">
      <c r="A2" s="41"/>
      <c r="B2" s="114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0" x14ac:dyDescent="0.2">
      <c r="A3" s="12"/>
      <c r="B3" s="13"/>
      <c r="C3" s="182" t="s">
        <v>121</v>
      </c>
      <c r="D3" s="182"/>
      <c r="E3" s="182"/>
      <c r="F3" s="13"/>
      <c r="G3" s="183" t="s">
        <v>106</v>
      </c>
      <c r="H3" s="183"/>
      <c r="I3" s="14"/>
      <c r="J3" s="182" t="s">
        <v>121</v>
      </c>
      <c r="K3" s="182"/>
      <c r="L3" s="182"/>
      <c r="N3" s="76"/>
      <c r="O3" s="76"/>
      <c r="P3" s="76"/>
      <c r="Q3" s="76"/>
      <c r="R3" s="76"/>
    </row>
    <row r="4" spans="1:20" ht="24" x14ac:dyDescent="0.2">
      <c r="A4" s="15" t="s">
        <v>119</v>
      </c>
      <c r="B4" s="16" t="s">
        <v>1</v>
      </c>
      <c r="C4" s="17" t="s">
        <v>181</v>
      </c>
      <c r="D4" s="17" t="s">
        <v>176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20" ht="15" customHeight="1" x14ac:dyDescent="0.2">
      <c r="A5" s="83"/>
      <c r="B5" s="84" t="s">
        <v>34</v>
      </c>
      <c r="C5" s="85">
        <v>129094.08764100015</v>
      </c>
      <c r="D5" s="85">
        <v>140062.6727259999</v>
      </c>
      <c r="E5" s="85">
        <v>131597.91977000012</v>
      </c>
      <c r="F5" s="86">
        <f>E5/E$5*100</f>
        <v>100</v>
      </c>
      <c r="G5" s="87">
        <f>E5-C5</f>
        <v>2503.8321289999731</v>
      </c>
      <c r="H5" s="87">
        <f t="shared" ref="H5" si="0">(G5/C5)*100</f>
        <v>1.9395405124694172</v>
      </c>
      <c r="I5" s="88"/>
      <c r="J5" s="85">
        <v>992728.99909900094</v>
      </c>
      <c r="K5" s="85">
        <v>1031686.788650001</v>
      </c>
      <c r="L5" s="86">
        <f>K5/K$5*100</f>
        <v>100</v>
      </c>
    </row>
    <row r="6" spans="1:20" ht="6" customHeight="1" x14ac:dyDescent="0.2">
      <c r="A6" s="115"/>
      <c r="B6" s="116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20" x14ac:dyDescent="0.2">
      <c r="A7" s="69" t="s">
        <v>3</v>
      </c>
      <c r="B7" s="41" t="s">
        <v>136</v>
      </c>
      <c r="C7" s="43">
        <v>18874.224661000011</v>
      </c>
      <c r="D7" s="43">
        <v>25740.155688999999</v>
      </c>
      <c r="E7" s="43">
        <v>19384.004550000005</v>
      </c>
      <c r="F7" s="57">
        <f>E7/E$5*100</f>
        <v>14.729719576022434</v>
      </c>
      <c r="G7" s="121">
        <f>E7-C7</f>
        <v>509.779888999994</v>
      </c>
      <c r="H7" s="121">
        <f t="shared" ref="H7" si="1">(G7/C7)*100</f>
        <v>2.7009315516592158</v>
      </c>
      <c r="I7" s="59"/>
      <c r="J7" s="43">
        <v>153213.81344399997</v>
      </c>
      <c r="K7" s="43">
        <v>163661.78851500002</v>
      </c>
      <c r="L7" s="57">
        <f>K7/K$5*100</f>
        <v>15.863515004312239</v>
      </c>
      <c r="M7" s="177"/>
      <c r="N7" s="76"/>
      <c r="O7" s="76"/>
      <c r="P7" s="76"/>
      <c r="Q7" s="76"/>
      <c r="R7" s="76"/>
      <c r="S7" s="76"/>
      <c r="T7" s="174"/>
    </row>
    <row r="8" spans="1:20" x14ac:dyDescent="0.2">
      <c r="A8" s="69" t="s">
        <v>4</v>
      </c>
      <c r="B8" s="41" t="s">
        <v>138</v>
      </c>
      <c r="C8" s="43">
        <v>19643.733960999998</v>
      </c>
      <c r="D8" s="43">
        <v>18466.086286000002</v>
      </c>
      <c r="E8" s="43">
        <v>16367.241629</v>
      </c>
      <c r="F8" s="57">
        <f t="shared" ref="F8:F36" si="2">E8/E$5*100</f>
        <v>12.437310299133754</v>
      </c>
      <c r="G8" s="121">
        <f t="shared" ref="G8:G36" si="3">E8-C8</f>
        <v>-3276.492331999998</v>
      </c>
      <c r="H8" s="121">
        <f t="shared" ref="H8:H36" si="4">(G8/C8)*100</f>
        <v>-16.67958005593557</v>
      </c>
      <c r="I8" s="59"/>
      <c r="J8" s="43">
        <v>124603.04112199989</v>
      </c>
      <c r="K8" s="43">
        <v>146423.17552599995</v>
      </c>
      <c r="L8" s="57">
        <f t="shared" ref="L8:L36" si="5">K8/K$5*100</f>
        <v>14.192599647185547</v>
      </c>
      <c r="M8" s="178"/>
      <c r="N8" s="76"/>
      <c r="O8" s="76"/>
      <c r="P8" s="76"/>
      <c r="Q8" s="76"/>
      <c r="R8" s="76"/>
      <c r="S8" s="76"/>
      <c r="T8" s="174"/>
    </row>
    <row r="9" spans="1:20" x14ac:dyDescent="0.2">
      <c r="A9" s="69" t="s">
        <v>5</v>
      </c>
      <c r="B9" s="41" t="s">
        <v>137</v>
      </c>
      <c r="C9" s="43">
        <v>15616.99467799999</v>
      </c>
      <c r="D9" s="43">
        <v>15696.027921000001</v>
      </c>
      <c r="E9" s="43">
        <v>17236.102440999999</v>
      </c>
      <c r="F9" s="57">
        <f t="shared" si="2"/>
        <v>13.097549316223498</v>
      </c>
      <c r="G9" s="121">
        <f t="shared" si="3"/>
        <v>1619.1077630000091</v>
      </c>
      <c r="H9" s="121">
        <f t="shared" si="4"/>
        <v>10.367601426418377</v>
      </c>
      <c r="I9" s="59"/>
      <c r="J9" s="43">
        <v>121085.34581899998</v>
      </c>
      <c r="K9" s="43">
        <v>119734.60711500001</v>
      </c>
      <c r="L9" s="57">
        <f t="shared" si="5"/>
        <v>11.605712938485624</v>
      </c>
      <c r="M9" s="177"/>
      <c r="N9" s="124"/>
      <c r="O9" s="76"/>
      <c r="P9" s="76"/>
      <c r="Q9" s="76"/>
      <c r="R9" s="76"/>
      <c r="S9" s="76"/>
      <c r="T9" s="174"/>
    </row>
    <row r="10" spans="1:20" x14ac:dyDescent="0.2">
      <c r="A10" s="69" t="s">
        <v>6</v>
      </c>
      <c r="B10" s="41" t="s">
        <v>171</v>
      </c>
      <c r="C10" s="43">
        <v>10390.876229000001</v>
      </c>
      <c r="D10" s="43">
        <v>10865.127125999999</v>
      </c>
      <c r="E10" s="43">
        <v>11401.267373000001</v>
      </c>
      <c r="F10" s="57">
        <f t="shared" si="2"/>
        <v>8.6637139803779064</v>
      </c>
      <c r="G10" s="121">
        <f t="shared" si="3"/>
        <v>1010.3911439999993</v>
      </c>
      <c r="H10" s="121">
        <f t="shared" si="4"/>
        <v>9.7238300383185052</v>
      </c>
      <c r="I10" s="59"/>
      <c r="J10" s="43">
        <v>76798.338177000012</v>
      </c>
      <c r="K10" s="43">
        <v>81239.179533999981</v>
      </c>
      <c r="L10" s="57">
        <f t="shared" si="5"/>
        <v>7.8744033972078231</v>
      </c>
      <c r="M10" s="178"/>
      <c r="N10" s="124"/>
      <c r="O10" s="76"/>
      <c r="P10" s="76"/>
      <c r="Q10" s="76"/>
      <c r="R10" s="76"/>
      <c r="S10" s="76"/>
      <c r="T10" s="178"/>
    </row>
    <row r="11" spans="1:20" x14ac:dyDescent="0.2">
      <c r="A11" s="69" t="s">
        <v>7</v>
      </c>
      <c r="B11" s="41" t="s">
        <v>139</v>
      </c>
      <c r="C11" s="43">
        <v>7026.6631280000038</v>
      </c>
      <c r="D11" s="43">
        <v>6418.1326330000011</v>
      </c>
      <c r="E11" s="43">
        <v>6643.0695390000001</v>
      </c>
      <c r="F11" s="57">
        <f t="shared" si="2"/>
        <v>5.0480049765303319</v>
      </c>
      <c r="G11" s="121">
        <f t="shared" si="3"/>
        <v>-383.5935890000037</v>
      </c>
      <c r="H11" s="121">
        <f t="shared" si="4"/>
        <v>-5.4591145471518541</v>
      </c>
      <c r="I11" s="59"/>
      <c r="J11" s="43">
        <v>55085.341462000011</v>
      </c>
      <c r="K11" s="43">
        <v>58632.814416999994</v>
      </c>
      <c r="L11" s="57">
        <f t="shared" si="5"/>
        <v>5.6831991125643011</v>
      </c>
      <c r="M11" s="178"/>
      <c r="N11" s="124"/>
      <c r="O11" s="76"/>
      <c r="P11" s="76"/>
      <c r="Q11" s="76"/>
      <c r="R11" s="76"/>
      <c r="S11" s="76"/>
      <c r="T11" s="174"/>
    </row>
    <row r="12" spans="1:20" x14ac:dyDescent="0.2">
      <c r="A12" s="69" t="s">
        <v>8</v>
      </c>
      <c r="B12" s="41" t="s">
        <v>147</v>
      </c>
      <c r="C12" s="43">
        <v>5335.7232269999977</v>
      </c>
      <c r="D12" s="43">
        <v>7823.5113480000027</v>
      </c>
      <c r="E12" s="43">
        <v>7080.1411089999983</v>
      </c>
      <c r="F12" s="57">
        <f t="shared" si="2"/>
        <v>5.3801314803260523</v>
      </c>
      <c r="G12" s="121">
        <f t="shared" si="3"/>
        <v>1744.4178820000006</v>
      </c>
      <c r="H12" s="121">
        <f t="shared" si="4"/>
        <v>32.693185305655312</v>
      </c>
      <c r="I12" s="59"/>
      <c r="J12" s="43">
        <v>41535.117511999975</v>
      </c>
      <c r="K12" s="43">
        <v>54186.706664999998</v>
      </c>
      <c r="L12" s="57">
        <f t="shared" si="5"/>
        <v>5.2522439233621698</v>
      </c>
      <c r="M12" s="178"/>
      <c r="N12" s="124"/>
      <c r="O12" s="76"/>
      <c r="P12" s="76"/>
      <c r="Q12" s="76"/>
      <c r="R12" s="76"/>
      <c r="S12" s="76"/>
      <c r="T12" s="174"/>
    </row>
    <row r="13" spans="1:20" x14ac:dyDescent="0.2">
      <c r="A13" s="69" t="s">
        <v>9</v>
      </c>
      <c r="B13" s="41" t="s">
        <v>140</v>
      </c>
      <c r="C13" s="43">
        <v>6955.8678420000006</v>
      </c>
      <c r="D13" s="43">
        <v>6864.6853909999973</v>
      </c>
      <c r="E13" s="43">
        <v>5884.4885340000001</v>
      </c>
      <c r="F13" s="57">
        <f t="shared" si="2"/>
        <v>4.4715665295352673</v>
      </c>
      <c r="G13" s="121">
        <f t="shared" si="3"/>
        <v>-1071.3793080000005</v>
      </c>
      <c r="H13" s="121">
        <f t="shared" si="4"/>
        <v>-15.402525354650065</v>
      </c>
      <c r="I13" s="59"/>
      <c r="J13" s="43">
        <v>56538.604781000016</v>
      </c>
      <c r="K13" s="43">
        <v>51023.268499999976</v>
      </c>
      <c r="L13" s="57">
        <f t="shared" si="5"/>
        <v>4.9456161561170848</v>
      </c>
      <c r="M13" s="178"/>
      <c r="N13" s="124"/>
      <c r="O13" s="76"/>
      <c r="P13" s="76"/>
      <c r="Q13" s="76"/>
      <c r="R13" s="76"/>
      <c r="S13" s="76"/>
      <c r="T13" s="174"/>
    </row>
    <row r="14" spans="1:20" x14ac:dyDescent="0.2">
      <c r="A14" s="69" t="s">
        <v>10</v>
      </c>
      <c r="B14" s="41" t="s">
        <v>141</v>
      </c>
      <c r="C14" s="43">
        <v>4532.5142719999985</v>
      </c>
      <c r="D14" s="43">
        <v>5797.9349749999983</v>
      </c>
      <c r="E14" s="43">
        <v>5472.709237</v>
      </c>
      <c r="F14" s="57">
        <f t="shared" si="2"/>
        <v>4.1586593819757267</v>
      </c>
      <c r="G14" s="121">
        <f t="shared" si="3"/>
        <v>940.1949650000015</v>
      </c>
      <c r="H14" s="121">
        <f t="shared" si="4"/>
        <v>20.743342625706394</v>
      </c>
      <c r="I14" s="59"/>
      <c r="J14" s="43">
        <v>39462.37838699999</v>
      </c>
      <c r="K14" s="43">
        <v>42519.860720999983</v>
      </c>
      <c r="L14" s="57">
        <f t="shared" si="5"/>
        <v>4.1213923827248715</v>
      </c>
      <c r="M14" s="178"/>
      <c r="N14" s="124"/>
      <c r="O14" s="76"/>
      <c r="P14" s="76"/>
      <c r="Q14" s="76"/>
      <c r="R14" s="76"/>
      <c r="S14" s="76"/>
      <c r="T14" s="174"/>
    </row>
    <row r="15" spans="1:20" x14ac:dyDescent="0.2">
      <c r="A15" s="69" t="s">
        <v>11</v>
      </c>
      <c r="B15" s="41" t="s">
        <v>145</v>
      </c>
      <c r="C15" s="43">
        <v>3837.2655609999997</v>
      </c>
      <c r="D15" s="43">
        <v>4703.9597739999981</v>
      </c>
      <c r="E15" s="43">
        <v>5039.3499070000016</v>
      </c>
      <c r="F15" s="57">
        <f t="shared" si="2"/>
        <v>3.8293537738343515</v>
      </c>
      <c r="G15" s="121">
        <f t="shared" si="3"/>
        <v>1202.0843460000019</v>
      </c>
      <c r="H15" s="121">
        <f t="shared" si="4"/>
        <v>31.326587302619114</v>
      </c>
      <c r="I15" s="59"/>
      <c r="J15" s="43">
        <v>38428.990862999963</v>
      </c>
      <c r="K15" s="43">
        <v>35025.330992999996</v>
      </c>
      <c r="L15" s="57">
        <f t="shared" si="5"/>
        <v>3.3949577893530933</v>
      </c>
      <c r="M15" s="178"/>
      <c r="N15" s="124"/>
      <c r="O15" s="76"/>
      <c r="P15" s="76"/>
      <c r="Q15" s="76"/>
      <c r="R15" s="76"/>
      <c r="S15" s="76"/>
      <c r="T15" s="174"/>
    </row>
    <row r="16" spans="1:20" x14ac:dyDescent="0.2">
      <c r="A16" s="69" t="s">
        <v>12</v>
      </c>
      <c r="B16" s="41" t="s">
        <v>142</v>
      </c>
      <c r="C16" s="43">
        <v>4483.5788809999985</v>
      </c>
      <c r="D16" s="43">
        <v>5116.7573690000008</v>
      </c>
      <c r="E16" s="43">
        <v>4732.047540999999</v>
      </c>
      <c r="F16" s="57">
        <f t="shared" si="2"/>
        <v>3.5958376464236066</v>
      </c>
      <c r="G16" s="121">
        <f t="shared" si="3"/>
        <v>248.46866000000045</v>
      </c>
      <c r="H16" s="121">
        <f t="shared" si="4"/>
        <v>5.5417483799143739</v>
      </c>
      <c r="I16" s="59"/>
      <c r="J16" s="43">
        <v>36117.312784000009</v>
      </c>
      <c r="K16" s="43">
        <v>34239.956403000004</v>
      </c>
      <c r="L16" s="57">
        <f t="shared" si="5"/>
        <v>3.3188324964211482</v>
      </c>
      <c r="M16" s="178"/>
      <c r="N16" s="124"/>
      <c r="O16" s="76"/>
      <c r="P16" s="76"/>
      <c r="Q16" s="76"/>
      <c r="R16" s="76"/>
      <c r="S16" s="76"/>
      <c r="T16" s="174"/>
    </row>
    <row r="17" spans="1:20" x14ac:dyDescent="0.2">
      <c r="A17" s="69" t="s">
        <v>13</v>
      </c>
      <c r="B17" s="41" t="s">
        <v>146</v>
      </c>
      <c r="C17" s="43">
        <v>4007.719767</v>
      </c>
      <c r="D17" s="43">
        <v>4623.3698029999987</v>
      </c>
      <c r="E17" s="43">
        <v>4517.7336680000008</v>
      </c>
      <c r="F17" s="57">
        <f t="shared" si="2"/>
        <v>3.4329825850559463</v>
      </c>
      <c r="G17" s="121">
        <f t="shared" si="3"/>
        <v>510.01390100000071</v>
      </c>
      <c r="H17" s="121">
        <f t="shared" si="4"/>
        <v>12.725787496409069</v>
      </c>
      <c r="I17" s="59"/>
      <c r="J17" s="43">
        <v>34868.859632999978</v>
      </c>
      <c r="K17" s="43">
        <v>33748.28755299998</v>
      </c>
      <c r="L17" s="57">
        <f t="shared" si="5"/>
        <v>3.2711757021877554</v>
      </c>
      <c r="M17" s="178"/>
      <c r="N17" s="124"/>
      <c r="O17" s="76"/>
      <c r="P17" s="76"/>
      <c r="Q17" s="76"/>
      <c r="R17" s="76"/>
      <c r="S17" s="76"/>
      <c r="T17" s="174"/>
    </row>
    <row r="18" spans="1:20" x14ac:dyDescent="0.2">
      <c r="A18" s="69" t="s">
        <v>14</v>
      </c>
      <c r="B18" s="41" t="s">
        <v>144</v>
      </c>
      <c r="C18" s="43">
        <v>5521.1753630000003</v>
      </c>
      <c r="D18" s="43">
        <v>4025.1924679999988</v>
      </c>
      <c r="E18" s="43">
        <v>4240.6248080000014</v>
      </c>
      <c r="F18" s="57">
        <f t="shared" si="2"/>
        <v>3.2224102139392032</v>
      </c>
      <c r="G18" s="121">
        <f t="shared" si="3"/>
        <v>-1280.5505549999989</v>
      </c>
      <c r="H18" s="121">
        <f t="shared" si="4"/>
        <v>-23.193441084693163</v>
      </c>
      <c r="I18" s="121"/>
      <c r="J18" s="43">
        <v>36754.424239000007</v>
      </c>
      <c r="K18" s="43">
        <v>33010.192640999987</v>
      </c>
      <c r="L18" s="57">
        <f t="shared" si="5"/>
        <v>3.1996331642663565</v>
      </c>
      <c r="M18" s="178"/>
      <c r="N18" s="124"/>
      <c r="O18" s="76"/>
      <c r="P18" s="76"/>
      <c r="Q18" s="76"/>
      <c r="R18" s="76"/>
      <c r="S18" s="76"/>
      <c r="T18" s="174"/>
    </row>
    <row r="19" spans="1:20" x14ac:dyDescent="0.2">
      <c r="A19" s="69" t="s">
        <v>15</v>
      </c>
      <c r="B19" s="41" t="s">
        <v>143</v>
      </c>
      <c r="C19" s="43">
        <v>4743.731517000002</v>
      </c>
      <c r="D19" s="43">
        <v>3927.8460589999991</v>
      </c>
      <c r="E19" s="43">
        <v>4819.8742290000018</v>
      </c>
      <c r="F19" s="57">
        <f t="shared" si="2"/>
        <v>3.6625763062394316</v>
      </c>
      <c r="G19" s="121">
        <f t="shared" si="3"/>
        <v>76.142711999999847</v>
      </c>
      <c r="H19" s="121">
        <f t="shared" si="4"/>
        <v>1.6051227125129015</v>
      </c>
      <c r="I19" s="59"/>
      <c r="J19" s="43">
        <v>33149.788962000006</v>
      </c>
      <c r="K19" s="43">
        <v>32231.802905000011</v>
      </c>
      <c r="L19" s="57">
        <f t="shared" si="5"/>
        <v>3.1241849037513094</v>
      </c>
      <c r="M19" s="178"/>
      <c r="N19" s="124"/>
      <c r="O19" s="76"/>
      <c r="P19" s="76"/>
      <c r="Q19" s="76"/>
      <c r="R19" s="76"/>
      <c r="S19" s="76"/>
      <c r="T19" s="174"/>
    </row>
    <row r="20" spans="1:20" x14ac:dyDescent="0.2">
      <c r="A20" s="69" t="s">
        <v>16</v>
      </c>
      <c r="B20" s="41" t="s">
        <v>149</v>
      </c>
      <c r="C20" s="43">
        <v>1455.1967370000002</v>
      </c>
      <c r="D20" s="43">
        <v>3157.070937</v>
      </c>
      <c r="E20" s="43">
        <v>3109.5378179999998</v>
      </c>
      <c r="F20" s="57">
        <f t="shared" si="2"/>
        <v>2.3629080333752124</v>
      </c>
      <c r="G20" s="121">
        <f t="shared" si="3"/>
        <v>1654.3410809999996</v>
      </c>
      <c r="H20" s="121">
        <f t="shared" si="4"/>
        <v>113.68504607909928</v>
      </c>
      <c r="I20" s="59"/>
      <c r="J20" s="43">
        <v>13499.755266999997</v>
      </c>
      <c r="K20" s="43">
        <v>19649.939661</v>
      </c>
      <c r="L20" s="57">
        <f t="shared" si="5"/>
        <v>1.9046419782803119</v>
      </c>
      <c r="M20" s="178"/>
      <c r="N20" s="124"/>
      <c r="O20" s="76"/>
      <c r="P20" s="76"/>
      <c r="Q20" s="76"/>
      <c r="R20" s="76"/>
      <c r="S20" s="76"/>
      <c r="T20" s="174"/>
    </row>
    <row r="21" spans="1:20" x14ac:dyDescent="0.2">
      <c r="A21" s="69" t="s">
        <v>17</v>
      </c>
      <c r="B21" s="41" t="s">
        <v>148</v>
      </c>
      <c r="C21" s="43">
        <v>2457.8263389999993</v>
      </c>
      <c r="D21" s="43">
        <v>2234.4495140000008</v>
      </c>
      <c r="E21" s="43">
        <v>2055.1764259999995</v>
      </c>
      <c r="F21" s="57">
        <f t="shared" si="2"/>
        <v>1.5617089005600759</v>
      </c>
      <c r="G21" s="121">
        <f t="shared" si="3"/>
        <v>-402.64991299999974</v>
      </c>
      <c r="H21" s="121">
        <f t="shared" si="4"/>
        <v>-16.382358127215099</v>
      </c>
      <c r="I21" s="59"/>
      <c r="J21" s="43">
        <v>19205.964421000001</v>
      </c>
      <c r="K21" s="43">
        <v>17567.430045999998</v>
      </c>
      <c r="L21" s="57">
        <f t="shared" si="5"/>
        <v>1.7027871481215344</v>
      </c>
      <c r="M21" s="178"/>
      <c r="N21" s="124"/>
      <c r="O21" s="76"/>
      <c r="P21" s="76"/>
      <c r="Q21" s="76"/>
      <c r="R21" s="76"/>
      <c r="S21" s="76"/>
      <c r="T21" s="174"/>
    </row>
    <row r="22" spans="1:20" x14ac:dyDescent="0.2">
      <c r="A22" s="69" t="s">
        <v>18</v>
      </c>
      <c r="B22" s="41" t="s">
        <v>150</v>
      </c>
      <c r="C22" s="43">
        <v>1558.751872000001</v>
      </c>
      <c r="D22" s="43">
        <v>1689.7212630000006</v>
      </c>
      <c r="E22" s="43">
        <v>1529.6655020000003</v>
      </c>
      <c r="F22" s="57">
        <f t="shared" si="2"/>
        <v>1.1623781779176059</v>
      </c>
      <c r="G22" s="121">
        <f t="shared" si="3"/>
        <v>-29.08637000000067</v>
      </c>
      <c r="H22" s="121">
        <f t="shared" si="4"/>
        <v>-1.8660038536268493</v>
      </c>
      <c r="I22" s="59"/>
      <c r="J22" s="43">
        <v>13761.635647000014</v>
      </c>
      <c r="K22" s="43">
        <v>13292.474966999998</v>
      </c>
      <c r="L22" s="57">
        <f t="shared" si="5"/>
        <v>1.288421555188632</v>
      </c>
      <c r="M22" s="178"/>
      <c r="N22" s="124"/>
      <c r="O22" s="76"/>
      <c r="P22" s="76"/>
      <c r="Q22" s="76"/>
      <c r="R22" s="76"/>
      <c r="S22" s="76"/>
      <c r="T22" s="174"/>
    </row>
    <row r="23" spans="1:20" x14ac:dyDescent="0.2">
      <c r="A23" s="69" t="s">
        <v>19</v>
      </c>
      <c r="B23" s="41" t="s">
        <v>151</v>
      </c>
      <c r="C23" s="43">
        <v>1124.1546489999998</v>
      </c>
      <c r="D23" s="43">
        <v>1547.1221370000001</v>
      </c>
      <c r="E23" s="43">
        <v>1287.5129350000004</v>
      </c>
      <c r="F23" s="57">
        <f t="shared" si="2"/>
        <v>0.97836875936203815</v>
      </c>
      <c r="G23" s="121">
        <f t="shared" si="3"/>
        <v>163.35828600000059</v>
      </c>
      <c r="H23" s="121">
        <f t="shared" si="4"/>
        <v>14.531655955461037</v>
      </c>
      <c r="I23" s="59"/>
      <c r="J23" s="43">
        <v>9825.0221870000096</v>
      </c>
      <c r="K23" s="43">
        <v>10645.382103999998</v>
      </c>
      <c r="L23" s="57">
        <f t="shared" si="5"/>
        <v>1.0318424371731909</v>
      </c>
      <c r="M23" s="178"/>
      <c r="N23" s="124"/>
      <c r="O23" s="76"/>
      <c r="P23" s="76"/>
      <c r="Q23" s="76"/>
      <c r="R23" s="76"/>
      <c r="S23" s="76"/>
      <c r="T23" s="174"/>
    </row>
    <row r="24" spans="1:20" x14ac:dyDescent="0.2">
      <c r="A24" s="69" t="s">
        <v>20</v>
      </c>
      <c r="B24" s="41" t="s">
        <v>152</v>
      </c>
      <c r="C24" s="43">
        <v>783.34127100000035</v>
      </c>
      <c r="D24" s="43">
        <v>672.59185400000001</v>
      </c>
      <c r="E24" s="43">
        <v>806.87328400000013</v>
      </c>
      <c r="F24" s="57">
        <f t="shared" si="2"/>
        <v>0.61313528770835479</v>
      </c>
      <c r="G24" s="121">
        <f t="shared" si="3"/>
        <v>23.532012999999779</v>
      </c>
      <c r="H24" s="121">
        <f t="shared" si="4"/>
        <v>3.0040563252794286</v>
      </c>
      <c r="I24" s="59"/>
      <c r="J24" s="43">
        <v>8196.2336050000013</v>
      </c>
      <c r="K24" s="43">
        <v>7041.8008319999981</v>
      </c>
      <c r="L24" s="57">
        <f t="shared" si="5"/>
        <v>0.68255219602205486</v>
      </c>
      <c r="M24" s="178"/>
      <c r="N24" s="124"/>
      <c r="O24" s="76"/>
      <c r="P24" s="76"/>
      <c r="Q24" s="76"/>
      <c r="R24" s="76"/>
      <c r="S24" s="76"/>
      <c r="T24" s="174"/>
    </row>
    <row r="25" spans="1:20" x14ac:dyDescent="0.2">
      <c r="A25" s="69" t="s">
        <v>21</v>
      </c>
      <c r="B25" s="41" t="s">
        <v>153</v>
      </c>
      <c r="C25" s="43">
        <v>805.14945299999931</v>
      </c>
      <c r="D25" s="43">
        <v>769.61708699999974</v>
      </c>
      <c r="E25" s="43">
        <v>739.30392099999995</v>
      </c>
      <c r="F25" s="57">
        <f t="shared" si="2"/>
        <v>0.56178997532188668</v>
      </c>
      <c r="G25" s="121">
        <f t="shared" si="3"/>
        <v>-65.845531999999366</v>
      </c>
      <c r="H25" s="121">
        <f t="shared" si="4"/>
        <v>-8.1780508891433623</v>
      </c>
      <c r="I25" s="59"/>
      <c r="J25" s="43">
        <v>5751.486093999999</v>
      </c>
      <c r="K25" s="43">
        <v>5661.9632570000003</v>
      </c>
      <c r="L25" s="57">
        <f t="shared" si="5"/>
        <v>0.54880641288514331</v>
      </c>
      <c r="M25" s="178"/>
      <c r="N25" s="124"/>
      <c r="O25" s="76"/>
      <c r="P25" s="76"/>
      <c r="Q25" s="76"/>
      <c r="R25" s="76"/>
      <c r="S25" s="76"/>
      <c r="T25" s="174"/>
    </row>
    <row r="26" spans="1:20" x14ac:dyDescent="0.2">
      <c r="A26" s="69" t="s">
        <v>22</v>
      </c>
      <c r="B26" s="41" t="s">
        <v>158</v>
      </c>
      <c r="C26" s="43">
        <v>782.67086299999983</v>
      </c>
      <c r="D26" s="43">
        <v>728.875855</v>
      </c>
      <c r="E26" s="43">
        <v>515.8285689999999</v>
      </c>
      <c r="F26" s="57">
        <f t="shared" si="2"/>
        <v>0.39197319372641892</v>
      </c>
      <c r="G26" s="121">
        <f t="shared" si="3"/>
        <v>-266.84229399999992</v>
      </c>
      <c r="H26" s="121">
        <f t="shared" si="4"/>
        <v>-34.093807066892182</v>
      </c>
      <c r="I26" s="59"/>
      <c r="J26" s="43">
        <v>4574.0505020000037</v>
      </c>
      <c r="K26" s="43">
        <v>4554.8811010000009</v>
      </c>
      <c r="L26" s="57">
        <f t="shared" si="5"/>
        <v>0.44149844227047103</v>
      </c>
      <c r="M26" s="178"/>
      <c r="N26" s="124"/>
      <c r="O26" s="76"/>
      <c r="P26" s="76"/>
      <c r="Q26" s="76"/>
      <c r="R26" s="76"/>
      <c r="S26" s="76"/>
      <c r="T26" s="174"/>
    </row>
    <row r="27" spans="1:20" x14ac:dyDescent="0.2">
      <c r="A27" s="69" t="s">
        <v>23</v>
      </c>
      <c r="B27" s="41" t="s">
        <v>161</v>
      </c>
      <c r="C27" s="43">
        <v>561.72681199999954</v>
      </c>
      <c r="D27" s="43">
        <v>415.0286480000002</v>
      </c>
      <c r="E27" s="43">
        <v>431.72873499999997</v>
      </c>
      <c r="F27" s="57">
        <f t="shared" si="2"/>
        <v>0.32806653460370239</v>
      </c>
      <c r="G27" s="121">
        <f t="shared" si="3"/>
        <v>-129.99807699999957</v>
      </c>
      <c r="H27" s="121">
        <f t="shared" si="4"/>
        <v>-23.142580026961518</v>
      </c>
      <c r="I27" s="59"/>
      <c r="J27" s="43">
        <v>2990.7956010000016</v>
      </c>
      <c r="K27" s="43">
        <v>3669.7954719999998</v>
      </c>
      <c r="L27" s="57">
        <f t="shared" si="5"/>
        <v>0.35570829367719808</v>
      </c>
      <c r="M27" s="178"/>
      <c r="N27" s="124"/>
      <c r="O27" s="76"/>
      <c r="P27" s="76"/>
      <c r="Q27" s="76"/>
      <c r="R27" s="76"/>
      <c r="S27" s="76"/>
      <c r="T27" s="174"/>
    </row>
    <row r="28" spans="1:20" x14ac:dyDescent="0.2">
      <c r="A28" s="69" t="s">
        <v>24</v>
      </c>
      <c r="B28" s="41" t="s">
        <v>154</v>
      </c>
      <c r="C28" s="43">
        <v>421.232823</v>
      </c>
      <c r="D28" s="43">
        <v>498.15448299999986</v>
      </c>
      <c r="E28" s="43">
        <v>405.78649300000006</v>
      </c>
      <c r="F28" s="57">
        <f t="shared" si="2"/>
        <v>0.30835327314384009</v>
      </c>
      <c r="G28" s="121">
        <f t="shared" si="3"/>
        <v>-15.446329999999932</v>
      </c>
      <c r="H28" s="121">
        <f t="shared" si="4"/>
        <v>-3.6669340935950596</v>
      </c>
      <c r="I28" s="59"/>
      <c r="J28" s="43">
        <v>3926.3136770000006</v>
      </c>
      <c r="K28" s="43">
        <v>3591.7860839999994</v>
      </c>
      <c r="L28" s="57">
        <f t="shared" si="5"/>
        <v>0.3481469495892236</v>
      </c>
      <c r="M28" s="178"/>
      <c r="N28" s="124"/>
      <c r="O28" s="76"/>
      <c r="P28" s="76"/>
      <c r="Q28" s="76"/>
      <c r="R28" s="76"/>
      <c r="S28" s="76"/>
      <c r="T28" s="174"/>
    </row>
    <row r="29" spans="1:20" x14ac:dyDescent="0.2">
      <c r="A29" s="69" t="s">
        <v>25</v>
      </c>
      <c r="B29" s="41" t="s">
        <v>155</v>
      </c>
      <c r="C29" s="43">
        <v>725.47231599999986</v>
      </c>
      <c r="D29" s="43">
        <v>422.24192900000003</v>
      </c>
      <c r="E29" s="43">
        <v>370.46482800000001</v>
      </c>
      <c r="F29" s="57">
        <f t="shared" si="2"/>
        <v>0.28151267789603268</v>
      </c>
      <c r="G29" s="121">
        <f t="shared" si="3"/>
        <v>-355.00748799999985</v>
      </c>
      <c r="H29" s="121">
        <f t="shared" si="4"/>
        <v>-48.934670582247264</v>
      </c>
      <c r="I29" s="59"/>
      <c r="J29" s="43">
        <v>5579.7007000000003</v>
      </c>
      <c r="K29" s="43">
        <v>3583.1788949999986</v>
      </c>
      <c r="L29" s="57">
        <f t="shared" si="5"/>
        <v>0.34731266644295372</v>
      </c>
      <c r="M29" s="178"/>
      <c r="N29" s="124"/>
      <c r="O29" s="76"/>
      <c r="P29" s="76"/>
      <c r="Q29" s="76"/>
      <c r="R29" s="76"/>
      <c r="S29" s="76"/>
      <c r="T29" s="174"/>
    </row>
    <row r="30" spans="1:20" x14ac:dyDescent="0.2">
      <c r="A30" s="69" t="s">
        <v>26</v>
      </c>
      <c r="B30" s="41" t="s">
        <v>159</v>
      </c>
      <c r="C30" s="43">
        <v>434.17454699999996</v>
      </c>
      <c r="D30" s="43">
        <v>387.21777199999997</v>
      </c>
      <c r="E30" s="43">
        <v>720.94166699999971</v>
      </c>
      <c r="F30" s="57">
        <f t="shared" si="2"/>
        <v>0.54783667421188975</v>
      </c>
      <c r="G30" s="121">
        <f t="shared" si="3"/>
        <v>286.76711999999975</v>
      </c>
      <c r="H30" s="121">
        <f t="shared" si="4"/>
        <v>66.048809627709431</v>
      </c>
      <c r="I30" s="59"/>
      <c r="J30" s="43">
        <v>3685.7127860000046</v>
      </c>
      <c r="K30" s="43">
        <v>3547.2529590000013</v>
      </c>
      <c r="L30" s="57">
        <f t="shared" si="5"/>
        <v>0.34383041423276417</v>
      </c>
      <c r="M30" s="178"/>
      <c r="N30" s="124"/>
      <c r="O30" s="76"/>
      <c r="P30" s="76"/>
      <c r="Q30" s="76"/>
      <c r="R30" s="76"/>
      <c r="S30" s="76"/>
      <c r="T30" s="174"/>
    </row>
    <row r="31" spans="1:20" x14ac:dyDescent="0.2">
      <c r="A31" s="69" t="s">
        <v>27</v>
      </c>
      <c r="B31" s="41" t="s">
        <v>156</v>
      </c>
      <c r="C31" s="43">
        <v>445.32591699999995</v>
      </c>
      <c r="D31" s="43">
        <v>257.467151</v>
      </c>
      <c r="E31" s="43">
        <v>515.52287299999989</v>
      </c>
      <c r="F31" s="57">
        <f t="shared" si="2"/>
        <v>0.39174089826116054</v>
      </c>
      <c r="G31" s="121">
        <f t="shared" si="3"/>
        <v>70.196955999999943</v>
      </c>
      <c r="H31" s="121">
        <f t="shared" si="4"/>
        <v>15.763052030048355</v>
      </c>
      <c r="I31" s="59"/>
      <c r="J31" s="43">
        <v>4361.6595150000003</v>
      </c>
      <c r="K31" s="43">
        <v>2957.3747789999998</v>
      </c>
      <c r="L31" s="57">
        <f t="shared" si="5"/>
        <v>0.28665432295297977</v>
      </c>
      <c r="M31" s="178"/>
      <c r="N31" s="124"/>
      <c r="O31" s="76"/>
      <c r="P31" s="76"/>
      <c r="Q31" s="76"/>
      <c r="R31" s="76"/>
      <c r="S31" s="76"/>
      <c r="T31" s="174"/>
    </row>
    <row r="32" spans="1:20" x14ac:dyDescent="0.2">
      <c r="A32" s="69" t="s">
        <v>28</v>
      </c>
      <c r="B32" s="41" t="s">
        <v>172</v>
      </c>
      <c r="C32" s="43">
        <v>178.23758299999997</v>
      </c>
      <c r="D32" s="43">
        <v>501.66107100000011</v>
      </c>
      <c r="E32" s="43">
        <v>428.21840400000013</v>
      </c>
      <c r="F32" s="57">
        <f t="shared" si="2"/>
        <v>0.3253990676664324</v>
      </c>
      <c r="G32" s="121">
        <f t="shared" si="3"/>
        <v>249.98082100000016</v>
      </c>
      <c r="H32" s="121">
        <f t="shared" si="4"/>
        <v>140.25146481031456</v>
      </c>
      <c r="I32" s="59"/>
      <c r="J32" s="43">
        <v>2138.7755700000007</v>
      </c>
      <c r="K32" s="43">
        <v>2668.159928</v>
      </c>
      <c r="L32" s="57">
        <f t="shared" si="5"/>
        <v>0.25862112002920795</v>
      </c>
      <c r="M32" s="178"/>
      <c r="N32" s="124"/>
      <c r="O32" s="76"/>
      <c r="P32" s="76"/>
      <c r="Q32" s="76"/>
      <c r="R32" s="76"/>
      <c r="S32" s="76"/>
      <c r="T32" s="174"/>
    </row>
    <row r="33" spans="1:23" x14ac:dyDescent="0.2">
      <c r="A33" s="69" t="s">
        <v>29</v>
      </c>
      <c r="B33" s="41" t="s">
        <v>174</v>
      </c>
      <c r="C33" s="43">
        <v>517.51110100000005</v>
      </c>
      <c r="D33" s="43">
        <v>344.61538599999994</v>
      </c>
      <c r="E33" s="43">
        <v>245.58802599999993</v>
      </c>
      <c r="F33" s="57">
        <f t="shared" si="2"/>
        <v>0.18661999097647264</v>
      </c>
      <c r="G33" s="121">
        <f t="shared" si="3"/>
        <v>-271.92307500000015</v>
      </c>
      <c r="H33" s="121">
        <f t="shared" si="4"/>
        <v>-52.54439459840691</v>
      </c>
      <c r="I33" s="59"/>
      <c r="J33" s="43">
        <v>2141.5064489999995</v>
      </c>
      <c r="K33" s="43">
        <v>2660.9045839999994</v>
      </c>
      <c r="L33" s="57">
        <f t="shared" si="5"/>
        <v>0.25791786938377759</v>
      </c>
      <c r="M33" s="178"/>
      <c r="N33" s="124"/>
      <c r="O33" s="76"/>
      <c r="P33" s="76"/>
      <c r="Q33" s="76"/>
      <c r="R33" s="76"/>
      <c r="S33" s="76"/>
      <c r="T33" s="174"/>
    </row>
    <row r="34" spans="1:23" x14ac:dyDescent="0.2">
      <c r="A34" s="69" t="s">
        <v>30</v>
      </c>
      <c r="B34" s="41" t="s">
        <v>160</v>
      </c>
      <c r="C34" s="43">
        <v>200.49582199999998</v>
      </c>
      <c r="D34" s="43">
        <v>285.95091999999994</v>
      </c>
      <c r="E34" s="43">
        <v>268.48219899999987</v>
      </c>
      <c r="F34" s="57">
        <f t="shared" si="2"/>
        <v>0.20401705396957556</v>
      </c>
      <c r="G34" s="121">
        <f t="shared" si="3"/>
        <v>67.986376999999891</v>
      </c>
      <c r="H34" s="121">
        <f t="shared" si="4"/>
        <v>33.909124051472702</v>
      </c>
      <c r="I34" s="59"/>
      <c r="J34" s="43">
        <v>1696.2737900000002</v>
      </c>
      <c r="K34" s="43">
        <v>2639.1638620000008</v>
      </c>
      <c r="L34" s="57">
        <f t="shared" si="5"/>
        <v>0.25581057071143082</v>
      </c>
      <c r="M34" s="178"/>
      <c r="N34" s="124"/>
      <c r="O34" s="76"/>
      <c r="P34" s="76"/>
      <c r="Q34" s="76"/>
      <c r="R34" s="76"/>
      <c r="S34" s="76"/>
      <c r="T34" s="174"/>
    </row>
    <row r="35" spans="1:23" x14ac:dyDescent="0.2">
      <c r="A35" s="69" t="s">
        <v>31</v>
      </c>
      <c r="B35" s="41" t="s">
        <v>157</v>
      </c>
      <c r="C35" s="43">
        <v>301.34530200000006</v>
      </c>
      <c r="D35" s="43">
        <v>416.55537100000009</v>
      </c>
      <c r="E35" s="43">
        <v>306.12322100000006</v>
      </c>
      <c r="F35" s="57">
        <f t="shared" si="2"/>
        <v>0.23262010640823658</v>
      </c>
      <c r="G35" s="121">
        <f t="shared" si="3"/>
        <v>4.7779189999999971</v>
      </c>
      <c r="H35" s="121">
        <f t="shared" si="4"/>
        <v>1.5855296128027891</v>
      </c>
      <c r="I35" s="59"/>
      <c r="J35" s="43">
        <v>2745.9181630000007</v>
      </c>
      <c r="K35" s="43">
        <v>2493.5649319999998</v>
      </c>
      <c r="L35" s="57">
        <f t="shared" si="5"/>
        <v>0.24169786406423974</v>
      </c>
      <c r="M35" s="178"/>
      <c r="N35" s="124"/>
      <c r="O35" s="76"/>
      <c r="P35" s="76"/>
      <c r="Q35" s="76"/>
      <c r="R35" s="76"/>
      <c r="S35" s="76"/>
      <c r="T35" s="174"/>
    </row>
    <row r="36" spans="1:23" x14ac:dyDescent="0.2">
      <c r="A36" s="69" t="s">
        <v>32</v>
      </c>
      <c r="B36" s="41" t="s">
        <v>185</v>
      </c>
      <c r="C36" s="43">
        <v>354.39108200000021</v>
      </c>
      <c r="D36" s="43">
        <v>316.04794200000015</v>
      </c>
      <c r="E36" s="43">
        <v>255.07166899999999</v>
      </c>
      <c r="F36" s="57">
        <f t="shared" si="2"/>
        <v>0.19382652054515812</v>
      </c>
      <c r="G36" s="121">
        <f t="shared" si="3"/>
        <v>-99.319413000000225</v>
      </c>
      <c r="H36" s="121">
        <f t="shared" si="4"/>
        <v>-28.025370288522151</v>
      </c>
      <c r="I36" s="59"/>
      <c r="J36" s="43">
        <v>2720.6279229999991</v>
      </c>
      <c r="K36" s="43">
        <v>2122.6590070000002</v>
      </c>
      <c r="L36" s="57">
        <f t="shared" si="5"/>
        <v>0.2057464562260776</v>
      </c>
      <c r="M36" s="178"/>
      <c r="N36" s="124"/>
      <c r="O36" s="76"/>
      <c r="P36" s="76"/>
      <c r="Q36" s="76"/>
      <c r="R36" s="76"/>
      <c r="S36" s="76"/>
      <c r="T36" s="174"/>
    </row>
    <row r="37" spans="1:23" x14ac:dyDescent="0.2">
      <c r="A37" s="70"/>
      <c r="B37" s="35" t="s">
        <v>107</v>
      </c>
      <c r="C37" s="65">
        <f>SUM(C7:C36)</f>
        <v>124077.073576</v>
      </c>
      <c r="D37" s="65">
        <f>SUM(D7:D36)</f>
        <v>134713.17616199999</v>
      </c>
      <c r="E37" s="65">
        <f t="shared" ref="E37" si="6">SUM(E7:E36)</f>
        <v>126810.48113500004</v>
      </c>
      <c r="F37" s="68">
        <f>E37/E$5*100</f>
        <v>96.362071191271625</v>
      </c>
      <c r="G37" s="71">
        <f t="shared" ref="G37" si="7">E37-C37</f>
        <v>2733.407559000043</v>
      </c>
      <c r="H37" s="71">
        <f>(G37/C37)*100</f>
        <v>2.2029916407770282</v>
      </c>
      <c r="I37" s="67"/>
      <c r="J37" s="65">
        <f>SUM(J7:J36)</f>
        <v>954442.78908199992</v>
      </c>
      <c r="K37" s="65">
        <f t="shared" ref="K37" si="8">SUM(K7:K36)</f>
        <v>994024.68395800004</v>
      </c>
      <c r="L37" s="68">
        <f>K37/K$5*100</f>
        <v>96.349463315190533</v>
      </c>
      <c r="N37" s="124"/>
      <c r="O37" s="76"/>
      <c r="P37" s="76"/>
      <c r="Q37" s="76"/>
      <c r="R37" s="76"/>
      <c r="S37" s="82"/>
      <c r="T37" s="82"/>
    </row>
    <row r="38" spans="1:23" x14ac:dyDescent="0.2">
      <c r="A38" s="70"/>
      <c r="B38" s="35" t="s">
        <v>33</v>
      </c>
      <c r="C38" s="80">
        <f>C5-C37</f>
        <v>5017.0140650001558</v>
      </c>
      <c r="D38" s="80">
        <f t="shared" ref="D38" si="9">D5-D37</f>
        <v>5349.4965639999136</v>
      </c>
      <c r="E38" s="80">
        <f>E5-E37</f>
        <v>4787.4386350000859</v>
      </c>
      <c r="F38" s="71">
        <f>E38/E$5*100</f>
        <v>3.6379288087283732</v>
      </c>
      <c r="G38" s="71">
        <f>E38-C38</f>
        <v>-229.5754300000699</v>
      </c>
      <c r="H38" s="71">
        <f>(G38/C38)*100</f>
        <v>-4.575937540252097</v>
      </c>
      <c r="I38" s="67"/>
      <c r="J38" s="80">
        <f>J5-J37</f>
        <v>38286.210017001024</v>
      </c>
      <c r="K38" s="80">
        <f>K5-K37</f>
        <v>37662.104692001012</v>
      </c>
      <c r="L38" s="71">
        <f>K38/K$5*100</f>
        <v>3.650536684809468</v>
      </c>
      <c r="N38" s="124"/>
      <c r="O38" s="124"/>
      <c r="P38" s="124"/>
      <c r="Q38" s="124"/>
      <c r="R38" s="124"/>
      <c r="S38" s="76"/>
      <c r="T38" s="76"/>
      <c r="U38" s="76"/>
      <c r="V38" s="76"/>
      <c r="W38" s="76"/>
    </row>
    <row r="39" spans="1:23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N39" s="76"/>
      <c r="O39" s="76"/>
      <c r="P39" s="124"/>
      <c r="Q39" s="124"/>
      <c r="R39" s="124"/>
    </row>
    <row r="40" spans="1:23" ht="12.75" x14ac:dyDescent="0.2">
      <c r="A40" s="97" t="s">
        <v>125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23" x14ac:dyDescent="0.2">
      <c r="A41" s="41"/>
      <c r="B41" s="114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23" x14ac:dyDescent="0.2">
      <c r="A42" s="12"/>
      <c r="B42" s="13"/>
      <c r="C42" s="184" t="s">
        <v>122</v>
      </c>
      <c r="D42" s="184"/>
      <c r="E42" s="184"/>
      <c r="F42" s="13"/>
      <c r="G42" s="185" t="s">
        <v>106</v>
      </c>
      <c r="H42" s="185"/>
      <c r="I42" s="14"/>
      <c r="J42" s="184" t="s">
        <v>122</v>
      </c>
      <c r="K42" s="184"/>
      <c r="L42" s="184"/>
      <c r="N42" s="179"/>
      <c r="O42" s="179"/>
      <c r="P42" s="179"/>
      <c r="Q42" s="179"/>
      <c r="R42" s="179"/>
    </row>
    <row r="43" spans="1:23" ht="24" x14ac:dyDescent="0.2">
      <c r="A43" s="72" t="s">
        <v>119</v>
      </c>
      <c r="B43" s="73" t="s">
        <v>1</v>
      </c>
      <c r="C43" s="17" t="s">
        <v>181</v>
      </c>
      <c r="D43" s="17" t="s">
        <v>176</v>
      </c>
      <c r="E43" s="17" t="s">
        <v>182</v>
      </c>
      <c r="F43" s="18" t="s">
        <v>116</v>
      </c>
      <c r="G43" s="19" t="s">
        <v>123</v>
      </c>
      <c r="H43" s="20" t="s">
        <v>2</v>
      </c>
      <c r="I43" s="20"/>
      <c r="J43" s="17" t="s">
        <v>183</v>
      </c>
      <c r="K43" s="17" t="s">
        <v>184</v>
      </c>
      <c r="L43" s="18" t="s">
        <v>116</v>
      </c>
      <c r="N43" s="179"/>
      <c r="O43" s="179"/>
      <c r="P43" s="179"/>
      <c r="Q43" s="179"/>
      <c r="R43" s="179"/>
      <c r="S43" s="81"/>
      <c r="T43" s="81"/>
    </row>
    <row r="44" spans="1:23" ht="15" customHeight="1" x14ac:dyDescent="0.2">
      <c r="A44" s="84"/>
      <c r="B44" s="84" t="s">
        <v>56</v>
      </c>
      <c r="C44" s="85">
        <v>122739.87201399998</v>
      </c>
      <c r="D44" s="85">
        <v>125457.70533700004</v>
      </c>
      <c r="E44" s="85">
        <v>115472.26624700001</v>
      </c>
      <c r="F44" s="87">
        <f>E44/E$44*100</f>
        <v>100</v>
      </c>
      <c r="G44" s="87">
        <f>E44-C44</f>
        <v>-7267.6057669999718</v>
      </c>
      <c r="H44" s="87">
        <f t="shared" ref="H44" si="10">(G44/C44)*100</f>
        <v>-5.9211449773803029</v>
      </c>
      <c r="I44" s="89"/>
      <c r="J44" s="85">
        <v>912565.44375300035</v>
      </c>
      <c r="K44" s="85">
        <v>945617.21900800138</v>
      </c>
      <c r="L44" s="87">
        <f>K44/K$44*100</f>
        <v>100</v>
      </c>
      <c r="N44" s="76"/>
      <c r="O44" s="76"/>
      <c r="P44" s="76"/>
      <c r="Q44" s="76"/>
      <c r="R44" s="76"/>
    </row>
    <row r="45" spans="1:23" ht="6" customHeight="1" x14ac:dyDescent="0.2">
      <c r="A45" s="122"/>
      <c r="B45" s="123"/>
      <c r="C45" s="117"/>
      <c r="D45" s="117"/>
      <c r="E45" s="117"/>
      <c r="F45" s="118"/>
      <c r="G45" s="119"/>
      <c r="H45" s="120"/>
      <c r="I45" s="120"/>
      <c r="J45" s="117"/>
      <c r="K45" s="117"/>
      <c r="L45" s="118"/>
    </row>
    <row r="46" spans="1:23" x14ac:dyDescent="0.2">
      <c r="A46" s="69" t="s">
        <v>3</v>
      </c>
      <c r="B46" s="41" t="s">
        <v>137</v>
      </c>
      <c r="C46" s="43">
        <v>26435.111387000001</v>
      </c>
      <c r="D46" s="43">
        <v>28633.440667999992</v>
      </c>
      <c r="E46" s="43">
        <v>27501.105291000003</v>
      </c>
      <c r="F46" s="57">
        <f>E46/E$44*100</f>
        <v>23.816199495187863</v>
      </c>
      <c r="G46" s="121">
        <f t="shared" ref="G46:G76" si="11">E46-C46</f>
        <v>1065.9939040000027</v>
      </c>
      <c r="H46" s="121">
        <f t="shared" ref="H46:H75" si="12">(G46/C46)*100</f>
        <v>4.0324925754775771</v>
      </c>
      <c r="I46" s="59"/>
      <c r="J46" s="43">
        <v>196797.48183599996</v>
      </c>
      <c r="K46" s="43">
        <v>218157.00714400006</v>
      </c>
      <c r="L46" s="57">
        <f>K46/K$44*100</f>
        <v>23.070329384743797</v>
      </c>
      <c r="M46" s="175"/>
      <c r="N46" s="76"/>
      <c r="O46" s="76"/>
      <c r="P46" s="76"/>
      <c r="Q46" s="76"/>
      <c r="R46" s="76"/>
      <c r="T46" s="174"/>
      <c r="V46" s="76"/>
      <c r="W46" s="76"/>
    </row>
    <row r="47" spans="1:23" x14ac:dyDescent="0.2">
      <c r="A47" s="69" t="s">
        <v>4</v>
      </c>
      <c r="B47" s="41" t="s">
        <v>136</v>
      </c>
      <c r="C47" s="43">
        <v>13116.461523000004</v>
      </c>
      <c r="D47" s="43">
        <v>14746.785997999992</v>
      </c>
      <c r="E47" s="43">
        <v>11931.769803000005</v>
      </c>
      <c r="F47" s="57">
        <f t="shared" ref="F47:F75" si="13">E47/E$44*100</f>
        <v>10.333017780630934</v>
      </c>
      <c r="G47" s="121">
        <f t="shared" si="11"/>
        <v>-1184.6917199999989</v>
      </c>
      <c r="H47" s="121">
        <f t="shared" si="12"/>
        <v>-9.0320984659057313</v>
      </c>
      <c r="I47" s="59"/>
      <c r="J47" s="43">
        <v>111592.56937199997</v>
      </c>
      <c r="K47" s="43">
        <v>102834.45750400005</v>
      </c>
      <c r="L47" s="57">
        <f t="shared" ref="L47:L75" si="14">K47/K$44*100</f>
        <v>10.874850355609896</v>
      </c>
      <c r="M47" s="176"/>
      <c r="N47" s="76"/>
      <c r="O47" s="76"/>
      <c r="P47" s="76"/>
      <c r="Q47" s="76"/>
      <c r="R47" s="76"/>
      <c r="T47" s="174"/>
      <c r="V47" s="76"/>
      <c r="W47" s="76"/>
    </row>
    <row r="48" spans="1:23" x14ac:dyDescent="0.2">
      <c r="A48" s="69" t="s">
        <v>5</v>
      </c>
      <c r="B48" s="41" t="s">
        <v>147</v>
      </c>
      <c r="C48" s="43">
        <v>10080.694400999999</v>
      </c>
      <c r="D48" s="43">
        <v>15240.621572999999</v>
      </c>
      <c r="E48" s="43">
        <v>12813.027509</v>
      </c>
      <c r="F48" s="57">
        <f t="shared" si="13"/>
        <v>11.096194718818801</v>
      </c>
      <c r="G48" s="121">
        <f t="shared" si="11"/>
        <v>2732.3331080000007</v>
      </c>
      <c r="H48" s="121">
        <f t="shared" si="12"/>
        <v>27.10461203673583</v>
      </c>
      <c r="I48" s="59"/>
      <c r="J48" s="43">
        <v>72174.095706999986</v>
      </c>
      <c r="K48" s="43">
        <v>98387.907107000006</v>
      </c>
      <c r="L48" s="57">
        <f t="shared" si="14"/>
        <v>10.40462304717904</v>
      </c>
      <c r="M48" s="176"/>
      <c r="N48" s="76"/>
      <c r="O48" s="76"/>
      <c r="P48" s="76"/>
      <c r="Q48" s="76"/>
      <c r="R48" s="76"/>
      <c r="T48" s="174"/>
      <c r="V48" s="76"/>
      <c r="W48" s="76"/>
    </row>
    <row r="49" spans="1:23" x14ac:dyDescent="0.2">
      <c r="A49" s="69" t="s">
        <v>6</v>
      </c>
      <c r="B49" s="41" t="s">
        <v>138</v>
      </c>
      <c r="C49" s="43">
        <v>15441.790863999997</v>
      </c>
      <c r="D49" s="43">
        <v>10869.74133699999</v>
      </c>
      <c r="E49" s="43">
        <v>9772.0446569999986</v>
      </c>
      <c r="F49" s="57">
        <f t="shared" si="13"/>
        <v>8.4626767747826008</v>
      </c>
      <c r="G49" s="121">
        <f t="shared" si="11"/>
        <v>-5669.7462069999983</v>
      </c>
      <c r="H49" s="121">
        <f t="shared" si="12"/>
        <v>-36.716895449076972</v>
      </c>
      <c r="I49" s="59"/>
      <c r="J49" s="43">
        <v>83024.798830000043</v>
      </c>
      <c r="K49" s="43">
        <v>95669.766656000007</v>
      </c>
      <c r="L49" s="57">
        <f t="shared" si="14"/>
        <v>10.117176880129389</v>
      </c>
      <c r="M49" s="175"/>
      <c r="N49" s="76"/>
      <c r="O49" s="76"/>
      <c r="P49" s="76"/>
      <c r="Q49" s="76"/>
      <c r="R49" s="76"/>
      <c r="T49" s="174"/>
      <c r="V49" s="76"/>
      <c r="W49" s="76"/>
    </row>
    <row r="50" spans="1:23" x14ac:dyDescent="0.2">
      <c r="A50" s="69" t="s">
        <v>7</v>
      </c>
      <c r="B50" s="41" t="s">
        <v>171</v>
      </c>
      <c r="C50" s="43">
        <v>8959.9556590000011</v>
      </c>
      <c r="D50" s="43">
        <v>8524.6796699999995</v>
      </c>
      <c r="E50" s="43">
        <v>8671.6333059999924</v>
      </c>
      <c r="F50" s="57">
        <f t="shared" si="13"/>
        <v>7.5097108490544437</v>
      </c>
      <c r="G50" s="121">
        <f t="shared" si="11"/>
        <v>-288.32235300000866</v>
      </c>
      <c r="H50" s="121">
        <f t="shared" si="12"/>
        <v>-3.217899328669084</v>
      </c>
      <c r="I50" s="59"/>
      <c r="J50" s="43">
        <v>68474.239715000003</v>
      </c>
      <c r="K50" s="43">
        <v>64357.944045000004</v>
      </c>
      <c r="L50" s="57">
        <f t="shared" si="14"/>
        <v>6.8059192188266868</v>
      </c>
      <c r="M50" s="176"/>
      <c r="N50" s="76"/>
      <c r="O50" s="76"/>
      <c r="P50" s="76"/>
      <c r="Q50" s="76"/>
      <c r="R50" s="76"/>
      <c r="T50" s="176"/>
      <c r="V50" s="76"/>
      <c r="W50" s="76"/>
    </row>
    <row r="51" spans="1:23" x14ac:dyDescent="0.2">
      <c r="A51" s="69" t="s">
        <v>8</v>
      </c>
      <c r="B51" s="41" t="s">
        <v>140</v>
      </c>
      <c r="C51" s="43">
        <v>6254.1717829999998</v>
      </c>
      <c r="D51" s="43">
        <v>5883.1905530000013</v>
      </c>
      <c r="E51" s="43">
        <v>5386.1082329999999</v>
      </c>
      <c r="F51" s="57">
        <f t="shared" si="13"/>
        <v>4.6644171869623561</v>
      </c>
      <c r="G51" s="121">
        <f t="shared" si="11"/>
        <v>-868.06354999999985</v>
      </c>
      <c r="H51" s="121">
        <f t="shared" si="12"/>
        <v>-13.879752269669945</v>
      </c>
      <c r="I51" s="59"/>
      <c r="J51" s="43">
        <v>48487.541019999982</v>
      </c>
      <c r="K51" s="43">
        <v>43399.419070999982</v>
      </c>
      <c r="L51" s="57">
        <f t="shared" si="14"/>
        <v>4.589533502417404</v>
      </c>
      <c r="M51" s="176"/>
      <c r="N51" s="76"/>
      <c r="O51" s="76"/>
      <c r="P51" s="76"/>
      <c r="Q51" s="76"/>
      <c r="R51" s="76"/>
      <c r="T51" s="174"/>
      <c r="V51" s="76"/>
      <c r="W51" s="76"/>
    </row>
    <row r="52" spans="1:23" x14ac:dyDescent="0.2">
      <c r="A52" s="69" t="s">
        <v>9</v>
      </c>
      <c r="B52" s="41" t="s">
        <v>142</v>
      </c>
      <c r="C52" s="43">
        <v>4881.0782979999976</v>
      </c>
      <c r="D52" s="43">
        <v>5678.7070069999982</v>
      </c>
      <c r="E52" s="43">
        <v>5960.0330759999979</v>
      </c>
      <c r="F52" s="57">
        <f t="shared" si="13"/>
        <v>5.1614411578718284</v>
      </c>
      <c r="G52" s="121">
        <f t="shared" si="11"/>
        <v>1078.9547780000003</v>
      </c>
      <c r="H52" s="121">
        <f t="shared" si="12"/>
        <v>22.104844711097908</v>
      </c>
      <c r="I52" s="59"/>
      <c r="J52" s="43">
        <v>36902.444563000005</v>
      </c>
      <c r="K52" s="43">
        <v>41632.926388999993</v>
      </c>
      <c r="L52" s="57">
        <f t="shared" si="14"/>
        <v>4.4027250722734266</v>
      </c>
      <c r="M52" s="176"/>
      <c r="N52" s="76"/>
      <c r="O52" s="76"/>
      <c r="P52" s="76"/>
      <c r="Q52" s="76"/>
      <c r="R52" s="76"/>
      <c r="T52" s="174"/>
      <c r="V52" s="76"/>
      <c r="W52" s="76"/>
    </row>
    <row r="53" spans="1:23" x14ac:dyDescent="0.2">
      <c r="A53" s="69" t="s">
        <v>10</v>
      </c>
      <c r="B53" s="41" t="s">
        <v>144</v>
      </c>
      <c r="C53" s="43">
        <v>5360.357570999995</v>
      </c>
      <c r="D53" s="43">
        <v>4720.9926970000006</v>
      </c>
      <c r="E53" s="43">
        <v>5382.0019750000029</v>
      </c>
      <c r="F53" s="57">
        <f t="shared" si="13"/>
        <v>4.6608611313539789</v>
      </c>
      <c r="G53" s="121">
        <f t="shared" si="11"/>
        <v>21.644404000007853</v>
      </c>
      <c r="H53" s="121">
        <f t="shared" si="12"/>
        <v>0.40378657045391853</v>
      </c>
      <c r="I53" s="59"/>
      <c r="J53" s="43">
        <v>39703.76773300003</v>
      </c>
      <c r="K53" s="43">
        <v>41050.496563000008</v>
      </c>
      <c r="L53" s="57">
        <f t="shared" si="14"/>
        <v>4.3411325151274198</v>
      </c>
      <c r="M53" s="176"/>
      <c r="N53" s="76"/>
      <c r="O53" s="76"/>
      <c r="P53" s="76"/>
      <c r="Q53" s="76"/>
      <c r="R53" s="76"/>
      <c r="T53" s="174"/>
      <c r="V53" s="76"/>
      <c r="W53" s="76"/>
    </row>
    <row r="54" spans="1:23" x14ac:dyDescent="0.2">
      <c r="A54" s="69" t="s">
        <v>11</v>
      </c>
      <c r="B54" s="41" t="s">
        <v>141</v>
      </c>
      <c r="C54" s="43">
        <v>5099.6389990000016</v>
      </c>
      <c r="D54" s="43">
        <v>4908.3770239999967</v>
      </c>
      <c r="E54" s="43">
        <v>4956.1832479999957</v>
      </c>
      <c r="F54" s="57">
        <f t="shared" si="13"/>
        <v>4.2920983618685655</v>
      </c>
      <c r="G54" s="121">
        <f t="shared" si="11"/>
        <v>-143.45575100000588</v>
      </c>
      <c r="H54" s="121">
        <f t="shared" si="12"/>
        <v>-2.8130569836048473</v>
      </c>
      <c r="I54" s="59"/>
      <c r="J54" s="43">
        <v>37483.91453400001</v>
      </c>
      <c r="K54" s="43">
        <v>35000.444061999988</v>
      </c>
      <c r="L54" s="57">
        <f t="shared" si="14"/>
        <v>3.7013331989361573</v>
      </c>
      <c r="M54" s="176"/>
      <c r="N54" s="76"/>
      <c r="O54" s="76"/>
      <c r="P54" s="76"/>
      <c r="Q54" s="76"/>
      <c r="R54" s="76"/>
      <c r="T54" s="174"/>
      <c r="V54" s="76"/>
      <c r="W54" s="76"/>
    </row>
    <row r="55" spans="1:23" x14ac:dyDescent="0.2">
      <c r="A55" s="69" t="s">
        <v>12</v>
      </c>
      <c r="B55" s="41" t="s">
        <v>145</v>
      </c>
      <c r="C55" s="43">
        <v>2650.0021299999999</v>
      </c>
      <c r="D55" s="43">
        <v>3376.5021900000002</v>
      </c>
      <c r="E55" s="43">
        <v>2831.2133450000006</v>
      </c>
      <c r="F55" s="57">
        <f t="shared" si="13"/>
        <v>2.4518557026878791</v>
      </c>
      <c r="G55" s="121">
        <f t="shared" si="11"/>
        <v>181.21121500000072</v>
      </c>
      <c r="H55" s="121">
        <f t="shared" si="12"/>
        <v>6.8381535602765995</v>
      </c>
      <c r="I55" s="59"/>
      <c r="J55" s="43">
        <v>19826.620089</v>
      </c>
      <c r="K55" s="43">
        <v>22093.303118999997</v>
      </c>
      <c r="L55" s="57">
        <f t="shared" si="14"/>
        <v>2.3363896801897233</v>
      </c>
      <c r="M55" s="176"/>
      <c r="N55" s="76"/>
      <c r="O55" s="76"/>
      <c r="P55" s="76"/>
      <c r="Q55" s="76"/>
      <c r="R55" s="76"/>
      <c r="T55" s="174"/>
      <c r="V55" s="76"/>
      <c r="W55" s="76"/>
    </row>
    <row r="56" spans="1:23" x14ac:dyDescent="0.2">
      <c r="A56" s="69" t="s">
        <v>13</v>
      </c>
      <c r="B56" s="41" t="s">
        <v>155</v>
      </c>
      <c r="C56" s="43">
        <v>3279.0838549999999</v>
      </c>
      <c r="D56" s="43">
        <v>2414.1734420000003</v>
      </c>
      <c r="E56" s="43">
        <v>1918.620046</v>
      </c>
      <c r="F56" s="57">
        <f t="shared" si="13"/>
        <v>1.661541864863024</v>
      </c>
      <c r="G56" s="121">
        <f t="shared" si="11"/>
        <v>-1360.4638089999999</v>
      </c>
      <c r="H56" s="121">
        <f t="shared" si="12"/>
        <v>-41.489143588857686</v>
      </c>
      <c r="I56" s="59"/>
      <c r="J56" s="43">
        <v>24509.98801400001</v>
      </c>
      <c r="K56" s="43">
        <v>20641.479915999997</v>
      </c>
      <c r="L56" s="57">
        <f t="shared" si="14"/>
        <v>2.1828578732580524</v>
      </c>
      <c r="M56" s="176"/>
      <c r="N56" s="76"/>
      <c r="O56" s="76"/>
      <c r="P56" s="76"/>
      <c r="Q56" s="76"/>
      <c r="R56" s="76"/>
      <c r="T56" s="174"/>
      <c r="V56" s="76"/>
      <c r="W56" s="76"/>
    </row>
    <row r="57" spans="1:23" x14ac:dyDescent="0.2">
      <c r="A57" s="69" t="s">
        <v>14</v>
      </c>
      <c r="B57" s="41" t="s">
        <v>143</v>
      </c>
      <c r="C57" s="43">
        <v>2964.2727060000002</v>
      </c>
      <c r="D57" s="43">
        <v>2548.6851800000013</v>
      </c>
      <c r="E57" s="43">
        <v>1718.6367200000007</v>
      </c>
      <c r="F57" s="57">
        <f t="shared" si="13"/>
        <v>1.4883545424870808</v>
      </c>
      <c r="G57" s="121">
        <f t="shared" si="11"/>
        <v>-1245.6359859999995</v>
      </c>
      <c r="H57" s="121">
        <f t="shared" si="12"/>
        <v>-42.021639354527032</v>
      </c>
      <c r="I57" s="59"/>
      <c r="J57" s="43">
        <v>23606.194622999992</v>
      </c>
      <c r="K57" s="43">
        <v>19269.220759</v>
      </c>
      <c r="L57" s="57">
        <f t="shared" si="14"/>
        <v>2.0377400465713129</v>
      </c>
      <c r="M57" s="176"/>
      <c r="N57" s="76"/>
      <c r="O57" s="76"/>
      <c r="P57" s="76"/>
      <c r="Q57" s="76"/>
      <c r="R57" s="76"/>
      <c r="T57" s="174"/>
      <c r="V57" s="76"/>
      <c r="W57" s="76"/>
    </row>
    <row r="58" spans="1:23" x14ac:dyDescent="0.2">
      <c r="A58" s="69" t="s">
        <v>15</v>
      </c>
      <c r="B58" s="41" t="s">
        <v>146</v>
      </c>
      <c r="C58" s="43">
        <v>1999.6453039999994</v>
      </c>
      <c r="D58" s="43">
        <v>1841.3831719999994</v>
      </c>
      <c r="E58" s="43">
        <v>1947.5734060000004</v>
      </c>
      <c r="F58" s="57">
        <f t="shared" si="13"/>
        <v>1.6866157297320723</v>
      </c>
      <c r="G58" s="121">
        <f t="shared" si="11"/>
        <v>-52.07189799999901</v>
      </c>
      <c r="H58" s="121">
        <f t="shared" si="12"/>
        <v>-2.6040567242518837</v>
      </c>
      <c r="I58" s="59"/>
      <c r="J58" s="43">
        <v>21101.456457000004</v>
      </c>
      <c r="K58" s="43">
        <v>17996.022914999994</v>
      </c>
      <c r="L58" s="57">
        <f t="shared" si="14"/>
        <v>1.9030980563021791</v>
      </c>
      <c r="M58" s="176"/>
      <c r="N58" s="76"/>
      <c r="O58" s="76"/>
      <c r="P58" s="76"/>
      <c r="Q58" s="76"/>
      <c r="R58" s="76"/>
      <c r="T58" s="174"/>
      <c r="V58" s="76"/>
      <c r="W58" s="76"/>
    </row>
    <row r="59" spans="1:23" x14ac:dyDescent="0.2">
      <c r="A59" s="69" t="s">
        <v>16</v>
      </c>
      <c r="B59" s="41" t="s">
        <v>151</v>
      </c>
      <c r="C59" s="43">
        <v>1682.7311570000004</v>
      </c>
      <c r="D59" s="43">
        <v>2362.3332440000004</v>
      </c>
      <c r="E59" s="43">
        <v>1451.7522260000001</v>
      </c>
      <c r="F59" s="57">
        <f t="shared" si="13"/>
        <v>1.2572302191546507</v>
      </c>
      <c r="G59" s="121">
        <f t="shared" si="11"/>
        <v>-230.97893100000033</v>
      </c>
      <c r="H59" s="121">
        <f t="shared" si="12"/>
        <v>-13.726430989237354</v>
      </c>
      <c r="I59" s="59"/>
      <c r="J59" s="43">
        <v>19897.767262999983</v>
      </c>
      <c r="K59" s="43">
        <v>15732.969732999998</v>
      </c>
      <c r="L59" s="57">
        <f t="shared" si="14"/>
        <v>1.6637778391455953</v>
      </c>
      <c r="M59" s="176"/>
      <c r="N59" s="76"/>
      <c r="O59" s="76"/>
      <c r="P59" s="76"/>
      <c r="Q59" s="76"/>
      <c r="R59" s="76"/>
      <c r="T59" s="174"/>
      <c r="V59" s="76"/>
      <c r="W59" s="76"/>
    </row>
    <row r="60" spans="1:23" x14ac:dyDescent="0.2">
      <c r="A60" s="69" t="s">
        <v>17</v>
      </c>
      <c r="B60" s="41" t="s">
        <v>139</v>
      </c>
      <c r="C60" s="43">
        <v>1408.1766019999998</v>
      </c>
      <c r="D60" s="43">
        <v>1915.3643750000012</v>
      </c>
      <c r="E60" s="43">
        <v>1650.0107620000013</v>
      </c>
      <c r="F60" s="57">
        <f t="shared" si="13"/>
        <v>1.4289238581934118</v>
      </c>
      <c r="G60" s="121">
        <f t="shared" si="11"/>
        <v>241.83416000000148</v>
      </c>
      <c r="H60" s="121">
        <f t="shared" si="12"/>
        <v>17.173567552289263</v>
      </c>
      <c r="I60" s="59"/>
      <c r="J60" s="43">
        <v>11110.997879</v>
      </c>
      <c r="K60" s="43">
        <v>12373.001244999999</v>
      </c>
      <c r="L60" s="57">
        <f t="shared" si="14"/>
        <v>1.3084576926359148</v>
      </c>
      <c r="M60" s="176"/>
      <c r="N60" s="76"/>
      <c r="O60" s="76"/>
      <c r="P60" s="76"/>
      <c r="Q60" s="76"/>
      <c r="R60" s="76"/>
      <c r="T60" s="174"/>
      <c r="V60" s="76"/>
      <c r="W60" s="76"/>
    </row>
    <row r="61" spans="1:23" x14ac:dyDescent="0.2">
      <c r="A61" s="69" t="s">
        <v>18</v>
      </c>
      <c r="B61" s="41" t="s">
        <v>157</v>
      </c>
      <c r="C61" s="43">
        <v>1574.1136959999999</v>
      </c>
      <c r="D61" s="43">
        <v>967.83799299999953</v>
      </c>
      <c r="E61" s="43">
        <v>1474.1127689999998</v>
      </c>
      <c r="F61" s="57">
        <f t="shared" si="13"/>
        <v>1.2765946464121618</v>
      </c>
      <c r="G61" s="121">
        <f t="shared" si="11"/>
        <v>-100.00092700000005</v>
      </c>
      <c r="H61" s="121">
        <f t="shared" si="12"/>
        <v>-6.3528401572334747</v>
      </c>
      <c r="I61" s="121"/>
      <c r="J61" s="43">
        <v>10702.277326999996</v>
      </c>
      <c r="K61" s="43">
        <v>8691.7033309999988</v>
      </c>
      <c r="L61" s="57">
        <f t="shared" si="14"/>
        <v>0.91915662662298181</v>
      </c>
      <c r="M61" s="176"/>
      <c r="N61" s="76"/>
      <c r="O61" s="76"/>
      <c r="P61" s="76"/>
      <c r="Q61" s="76"/>
      <c r="R61" s="76"/>
      <c r="T61" s="174"/>
      <c r="V61" s="76"/>
      <c r="W61" s="76"/>
    </row>
    <row r="62" spans="1:23" x14ac:dyDescent="0.2">
      <c r="A62" s="69" t="s">
        <v>19</v>
      </c>
      <c r="B62" s="41" t="s">
        <v>148</v>
      </c>
      <c r="C62" s="43">
        <v>1031.3950500000003</v>
      </c>
      <c r="D62" s="43">
        <v>698.42688499999986</v>
      </c>
      <c r="E62" s="43">
        <v>688.56752099999994</v>
      </c>
      <c r="F62" s="57">
        <f t="shared" si="13"/>
        <v>0.59630554017804172</v>
      </c>
      <c r="G62" s="121">
        <f t="shared" si="11"/>
        <v>-342.82752900000037</v>
      </c>
      <c r="H62" s="121">
        <f t="shared" si="12"/>
        <v>-33.239206354538958</v>
      </c>
      <c r="I62" s="59"/>
      <c r="J62" s="43">
        <v>6696.0370500000008</v>
      </c>
      <c r="K62" s="43">
        <v>6130.1801279999991</v>
      </c>
      <c r="L62" s="57">
        <f t="shared" si="14"/>
        <v>0.6482728957104712</v>
      </c>
      <c r="M62" s="176"/>
      <c r="N62" s="76"/>
      <c r="O62" s="76"/>
      <c r="P62" s="76"/>
      <c r="Q62" s="76"/>
      <c r="R62" s="76"/>
      <c r="T62" s="174"/>
      <c r="V62" s="76"/>
      <c r="W62" s="76"/>
    </row>
    <row r="63" spans="1:23" x14ac:dyDescent="0.2">
      <c r="A63" s="69" t="s">
        <v>20</v>
      </c>
      <c r="B63" s="41" t="s">
        <v>160</v>
      </c>
      <c r="C63" s="43">
        <v>740.78742799999964</v>
      </c>
      <c r="D63" s="43">
        <v>661.54395200000022</v>
      </c>
      <c r="E63" s="43">
        <v>592.03707200000008</v>
      </c>
      <c r="F63" s="57">
        <f t="shared" si="13"/>
        <v>0.51270932081094522</v>
      </c>
      <c r="G63" s="121">
        <f t="shared" si="11"/>
        <v>-148.75035599999956</v>
      </c>
      <c r="H63" s="121">
        <f t="shared" si="12"/>
        <v>-20.080032459730084</v>
      </c>
      <c r="I63" s="59"/>
      <c r="J63" s="43">
        <v>6428.402218000002</v>
      </c>
      <c r="K63" s="43">
        <v>5955.8890710000014</v>
      </c>
      <c r="L63" s="57">
        <f t="shared" si="14"/>
        <v>0.62984143597216002</v>
      </c>
      <c r="M63" s="176"/>
      <c r="N63" s="76"/>
      <c r="O63" s="76"/>
      <c r="P63" s="76"/>
      <c r="Q63" s="76"/>
      <c r="R63" s="76"/>
      <c r="T63" s="174"/>
      <c r="V63" s="76"/>
      <c r="W63" s="76"/>
    </row>
    <row r="64" spans="1:23" x14ac:dyDescent="0.2">
      <c r="A64" s="69" t="s">
        <v>21</v>
      </c>
      <c r="B64" s="41" t="s">
        <v>163</v>
      </c>
      <c r="C64" s="43">
        <v>761.30944999999997</v>
      </c>
      <c r="D64" s="43">
        <v>607.17476399999998</v>
      </c>
      <c r="E64" s="43">
        <v>426.45660600000002</v>
      </c>
      <c r="F64" s="57">
        <f t="shared" si="13"/>
        <v>0.36931517831978067</v>
      </c>
      <c r="G64" s="121">
        <f t="shared" si="11"/>
        <v>-334.85284399999995</v>
      </c>
      <c r="H64" s="121">
        <f t="shared" si="12"/>
        <v>-43.98380238154143</v>
      </c>
      <c r="I64" s="59"/>
      <c r="J64" s="43">
        <v>5230.9200650000012</v>
      </c>
      <c r="K64" s="43">
        <v>4910.4901629999986</v>
      </c>
      <c r="L64" s="57">
        <f t="shared" si="14"/>
        <v>0.51928941904752357</v>
      </c>
      <c r="M64" s="176"/>
      <c r="N64" s="76"/>
      <c r="O64" s="76"/>
      <c r="P64" s="76"/>
      <c r="Q64" s="76"/>
      <c r="R64" s="76"/>
      <c r="T64" s="174"/>
      <c r="V64" s="76"/>
      <c r="W64" s="76"/>
    </row>
    <row r="65" spans="1:23" x14ac:dyDescent="0.2">
      <c r="A65" s="69" t="s">
        <v>22</v>
      </c>
      <c r="B65" s="41" t="s">
        <v>149</v>
      </c>
      <c r="C65" s="43">
        <v>258.80394999999999</v>
      </c>
      <c r="D65" s="43">
        <v>786.87310200000002</v>
      </c>
      <c r="E65" s="43">
        <v>362.92245700000012</v>
      </c>
      <c r="F65" s="57">
        <f t="shared" si="13"/>
        <v>0.31429404548421508</v>
      </c>
      <c r="G65" s="121">
        <f t="shared" si="11"/>
        <v>104.11850700000014</v>
      </c>
      <c r="H65" s="121">
        <f t="shared" si="12"/>
        <v>40.23064833438599</v>
      </c>
      <c r="I65" s="59"/>
      <c r="J65" s="43">
        <v>2170.7203540000005</v>
      </c>
      <c r="K65" s="43">
        <v>4677.2168220000012</v>
      </c>
      <c r="L65" s="57">
        <f t="shared" si="14"/>
        <v>0.4946205217060905</v>
      </c>
      <c r="M65" s="176"/>
      <c r="N65" s="76"/>
      <c r="O65" s="76"/>
      <c r="P65" s="76"/>
      <c r="Q65" s="76"/>
      <c r="R65" s="76"/>
      <c r="T65" s="174"/>
      <c r="V65" s="76"/>
      <c r="W65" s="76"/>
    </row>
    <row r="66" spans="1:23" x14ac:dyDescent="0.2">
      <c r="A66" s="69" t="s">
        <v>23</v>
      </c>
      <c r="B66" s="41" t="s">
        <v>153</v>
      </c>
      <c r="C66" s="43">
        <v>758.1796439999996</v>
      </c>
      <c r="D66" s="43">
        <v>601.6498620000001</v>
      </c>
      <c r="E66" s="43">
        <v>540.73669599999994</v>
      </c>
      <c r="F66" s="57">
        <f t="shared" si="13"/>
        <v>0.46828274318557278</v>
      </c>
      <c r="G66" s="121">
        <f t="shared" si="11"/>
        <v>-217.44294799999966</v>
      </c>
      <c r="H66" s="121">
        <f t="shared" si="12"/>
        <v>-28.679607757973493</v>
      </c>
      <c r="I66" s="59"/>
      <c r="J66" s="43">
        <v>5467.3312550000001</v>
      </c>
      <c r="K66" s="43">
        <v>4656.8762979999983</v>
      </c>
      <c r="L66" s="57">
        <f t="shared" si="14"/>
        <v>0.49246949023255826</v>
      </c>
      <c r="M66" s="176"/>
      <c r="N66" s="76"/>
      <c r="O66" s="76"/>
      <c r="P66" s="76"/>
      <c r="Q66" s="76"/>
      <c r="R66" s="76"/>
      <c r="T66" s="174"/>
      <c r="V66" s="76"/>
      <c r="W66" s="76"/>
    </row>
    <row r="67" spans="1:23" x14ac:dyDescent="0.2">
      <c r="A67" s="69" t="s">
        <v>24</v>
      </c>
      <c r="B67" s="41" t="s">
        <v>164</v>
      </c>
      <c r="C67" s="43">
        <v>547.15397600000006</v>
      </c>
      <c r="D67" s="43">
        <v>102.56472199999999</v>
      </c>
      <c r="E67" s="43">
        <v>266.19196900000003</v>
      </c>
      <c r="F67" s="57">
        <f t="shared" si="13"/>
        <v>0.23052459058056787</v>
      </c>
      <c r="G67" s="121">
        <f t="shared" si="11"/>
        <v>-280.96200700000003</v>
      </c>
      <c r="H67" s="121">
        <f t="shared" si="12"/>
        <v>-51.349714947515977</v>
      </c>
      <c r="I67" s="59"/>
      <c r="J67" s="43">
        <v>3522.8375659999997</v>
      </c>
      <c r="K67" s="43">
        <v>4419.8578969999999</v>
      </c>
      <c r="L67" s="57">
        <f t="shared" si="14"/>
        <v>0.46740454891849859</v>
      </c>
      <c r="M67" s="176"/>
      <c r="N67" s="76"/>
      <c r="O67" s="76"/>
      <c r="P67" s="76"/>
      <c r="Q67" s="76"/>
      <c r="R67" s="76"/>
      <c r="T67" s="174"/>
      <c r="V67" s="76"/>
      <c r="W67" s="76"/>
    </row>
    <row r="68" spans="1:23" x14ac:dyDescent="0.2">
      <c r="A68" s="69" t="s">
        <v>25</v>
      </c>
      <c r="B68" s="41" t="s">
        <v>158</v>
      </c>
      <c r="C68" s="43">
        <v>454.97285699999992</v>
      </c>
      <c r="D68" s="43">
        <v>650.7425350000002</v>
      </c>
      <c r="E68" s="43">
        <v>478.113674</v>
      </c>
      <c r="F68" s="57">
        <f t="shared" si="13"/>
        <v>0.41405065435997834</v>
      </c>
      <c r="G68" s="121">
        <f t="shared" si="11"/>
        <v>23.140817000000084</v>
      </c>
      <c r="H68" s="121">
        <f t="shared" si="12"/>
        <v>5.086197262972127</v>
      </c>
      <c r="I68" s="59"/>
      <c r="J68" s="43">
        <v>3486.7493650000006</v>
      </c>
      <c r="K68" s="43">
        <v>4279.3767579999976</v>
      </c>
      <c r="L68" s="57">
        <f t="shared" si="14"/>
        <v>0.45254852301539861</v>
      </c>
      <c r="M68" s="176"/>
      <c r="N68" s="76"/>
      <c r="O68" s="76"/>
      <c r="P68" s="76"/>
      <c r="Q68" s="76"/>
      <c r="R68" s="76"/>
      <c r="T68" s="174"/>
      <c r="V68" s="76"/>
      <c r="W68" s="76"/>
    </row>
    <row r="69" spans="1:23" x14ac:dyDescent="0.2">
      <c r="A69" s="69" t="s">
        <v>26</v>
      </c>
      <c r="B69" s="41" t="s">
        <v>162</v>
      </c>
      <c r="C69" s="43">
        <v>341.30915299999998</v>
      </c>
      <c r="D69" s="43">
        <v>394.54141799999996</v>
      </c>
      <c r="E69" s="43">
        <v>770.80761600000039</v>
      </c>
      <c r="F69" s="57">
        <f t="shared" si="13"/>
        <v>0.66752618706833966</v>
      </c>
      <c r="G69" s="121">
        <f t="shared" si="11"/>
        <v>429.49846300000041</v>
      </c>
      <c r="H69" s="121">
        <f t="shared" si="12"/>
        <v>125.8385423375975</v>
      </c>
      <c r="I69" s="59"/>
      <c r="J69" s="43">
        <v>6087.0106630000018</v>
      </c>
      <c r="K69" s="43">
        <v>3897.9543930000004</v>
      </c>
      <c r="L69" s="57">
        <f t="shared" si="14"/>
        <v>0.41221271299280532</v>
      </c>
      <c r="M69" s="176"/>
      <c r="N69" s="76"/>
      <c r="O69" s="76"/>
      <c r="P69" s="76"/>
      <c r="Q69" s="76"/>
      <c r="R69" s="76"/>
      <c r="T69" s="174"/>
      <c r="V69" s="76"/>
      <c r="W69" s="76"/>
    </row>
    <row r="70" spans="1:23" x14ac:dyDescent="0.2">
      <c r="A70" s="69" t="s">
        <v>27</v>
      </c>
      <c r="B70" s="41" t="s">
        <v>173</v>
      </c>
      <c r="C70" s="43">
        <v>333.52206000000001</v>
      </c>
      <c r="D70" s="43">
        <v>187.22129699999999</v>
      </c>
      <c r="E70" s="43">
        <v>315.88731799999999</v>
      </c>
      <c r="F70" s="57">
        <f t="shared" si="13"/>
        <v>0.27356120068199213</v>
      </c>
      <c r="G70" s="121">
        <f t="shared" si="11"/>
        <v>-17.634742000000017</v>
      </c>
      <c r="H70" s="121">
        <f t="shared" si="12"/>
        <v>-5.287428963469468</v>
      </c>
      <c r="I70" s="59"/>
      <c r="J70" s="43">
        <v>1792.3013029999997</v>
      </c>
      <c r="K70" s="43">
        <v>3762.3523010000008</v>
      </c>
      <c r="L70" s="57">
        <f t="shared" si="14"/>
        <v>0.39787265136170979</v>
      </c>
      <c r="M70" s="176"/>
      <c r="N70" s="76"/>
      <c r="O70" s="76"/>
      <c r="P70" s="76"/>
      <c r="Q70" s="76"/>
      <c r="R70" s="76"/>
      <c r="T70" s="174"/>
      <c r="V70" s="76"/>
      <c r="W70" s="76"/>
    </row>
    <row r="71" spans="1:23" x14ac:dyDescent="0.2">
      <c r="A71" s="69" t="s">
        <v>28</v>
      </c>
      <c r="B71" s="41" t="s">
        <v>154</v>
      </c>
      <c r="C71" s="43">
        <v>365.19119100000017</v>
      </c>
      <c r="D71" s="43">
        <v>342.21899100000002</v>
      </c>
      <c r="E71" s="43">
        <v>351.10621299999997</v>
      </c>
      <c r="F71" s="57">
        <f t="shared" si="13"/>
        <v>0.30406107406688382</v>
      </c>
      <c r="G71" s="121">
        <f t="shared" si="11"/>
        <v>-14.084978000000206</v>
      </c>
      <c r="H71" s="121">
        <f t="shared" si="12"/>
        <v>-3.8568778073292025</v>
      </c>
      <c r="I71" s="59"/>
      <c r="J71" s="43">
        <v>3126.360102000001</v>
      </c>
      <c r="K71" s="43">
        <v>2901.2681569999991</v>
      </c>
      <c r="L71" s="57">
        <f t="shared" si="14"/>
        <v>0.30681211156915811</v>
      </c>
      <c r="M71" s="176"/>
      <c r="N71" s="76"/>
      <c r="O71" s="76"/>
      <c r="P71" s="76"/>
      <c r="Q71" s="76"/>
      <c r="R71" s="76"/>
      <c r="T71" s="174"/>
      <c r="V71" s="76"/>
      <c r="W71" s="76"/>
    </row>
    <row r="72" spans="1:23" x14ac:dyDescent="0.2">
      <c r="A72" s="69" t="s">
        <v>29</v>
      </c>
      <c r="B72" s="41" t="s">
        <v>177</v>
      </c>
      <c r="C72" s="43">
        <v>310.42977100000002</v>
      </c>
      <c r="D72" s="43">
        <v>903.9965960000003</v>
      </c>
      <c r="E72" s="43">
        <v>558.84234900000013</v>
      </c>
      <c r="F72" s="57">
        <f t="shared" si="13"/>
        <v>0.48396239821310255</v>
      </c>
      <c r="G72" s="121">
        <f t="shared" si="11"/>
        <v>248.41257800000011</v>
      </c>
      <c r="H72" s="121">
        <f t="shared" si="12"/>
        <v>80.022150323977812</v>
      </c>
      <c r="I72" s="59"/>
      <c r="J72" s="43">
        <v>2132.2709670000004</v>
      </c>
      <c r="K72" s="43">
        <v>2722.7865730000008</v>
      </c>
      <c r="L72" s="57">
        <f t="shared" si="14"/>
        <v>0.28793749926173479</v>
      </c>
      <c r="M72" s="176"/>
      <c r="N72" s="76"/>
      <c r="O72" s="76"/>
      <c r="P72" s="76"/>
      <c r="Q72" s="76"/>
      <c r="R72" s="76"/>
      <c r="T72" s="174"/>
      <c r="V72" s="76"/>
      <c r="W72" s="76"/>
    </row>
    <row r="73" spans="1:23" x14ac:dyDescent="0.2">
      <c r="A73" s="69" t="s">
        <v>30</v>
      </c>
      <c r="B73" s="41" t="s">
        <v>175</v>
      </c>
      <c r="C73" s="43">
        <v>2.1441999999999999E-2</v>
      </c>
      <c r="D73" s="43">
        <v>735.03654400000005</v>
      </c>
      <c r="E73" s="43">
        <v>219.70128200000002</v>
      </c>
      <c r="F73" s="57">
        <f t="shared" si="13"/>
        <v>0.19026324600753031</v>
      </c>
      <c r="G73" s="121">
        <f t="shared" si="11"/>
        <v>219.67984000000001</v>
      </c>
      <c r="H73" s="121">
        <f t="shared" si="12"/>
        <v>1024530.547523552</v>
      </c>
      <c r="I73" s="59"/>
      <c r="J73" s="43">
        <v>1029.5354289999998</v>
      </c>
      <c r="K73" s="43">
        <v>2692.9873279999997</v>
      </c>
      <c r="L73" s="57">
        <f t="shared" si="14"/>
        <v>0.2847861982489146</v>
      </c>
      <c r="M73" s="176"/>
      <c r="N73" s="76"/>
      <c r="O73" s="76"/>
      <c r="P73" s="76"/>
      <c r="Q73" s="76"/>
      <c r="R73" s="76"/>
      <c r="T73" s="174"/>
      <c r="V73" s="76"/>
      <c r="W73" s="76"/>
    </row>
    <row r="74" spans="1:23" x14ac:dyDescent="0.2">
      <c r="A74" s="69" t="s">
        <v>31</v>
      </c>
      <c r="B74" s="41" t="s">
        <v>178</v>
      </c>
      <c r="C74" s="43">
        <v>188.82901800000008</v>
      </c>
      <c r="D74" s="43">
        <v>392.930836</v>
      </c>
      <c r="E74" s="43">
        <v>497.72402399999993</v>
      </c>
      <c r="F74" s="57">
        <f t="shared" si="13"/>
        <v>0.43103339024744469</v>
      </c>
      <c r="G74" s="121">
        <f t="shared" si="11"/>
        <v>308.89500599999985</v>
      </c>
      <c r="H74" s="121">
        <f t="shared" si="12"/>
        <v>163.58450055594724</v>
      </c>
      <c r="I74" s="59"/>
      <c r="J74" s="43">
        <v>1244.5388359999999</v>
      </c>
      <c r="K74" s="43">
        <v>2469.6161199999979</v>
      </c>
      <c r="L74" s="57">
        <f t="shared" si="14"/>
        <v>0.26116446172487695</v>
      </c>
      <c r="M74" s="176"/>
      <c r="N74" s="76"/>
      <c r="O74" s="76"/>
      <c r="P74" s="76"/>
      <c r="Q74" s="76"/>
      <c r="R74" s="76"/>
      <c r="T74" s="174"/>
      <c r="V74" s="76"/>
      <c r="W74" s="76"/>
    </row>
    <row r="75" spans="1:23" x14ac:dyDescent="0.2">
      <c r="A75" s="69" t="s">
        <v>32</v>
      </c>
      <c r="B75" s="41" t="s">
        <v>150</v>
      </c>
      <c r="C75" s="43">
        <v>263.01340200000004</v>
      </c>
      <c r="D75" s="43">
        <v>219.78424100000012</v>
      </c>
      <c r="E75" s="43">
        <v>230.00046900000001</v>
      </c>
      <c r="F75" s="57">
        <f t="shared" si="13"/>
        <v>0.19918243269602015</v>
      </c>
      <c r="G75" s="121">
        <f t="shared" si="11"/>
        <v>-33.012933000000032</v>
      </c>
      <c r="H75" s="121">
        <f t="shared" si="12"/>
        <v>-12.551806390459156</v>
      </c>
      <c r="I75" s="59"/>
      <c r="J75" s="43">
        <v>2381.8612869999988</v>
      </c>
      <c r="K75" s="43">
        <v>2379.706814000001</v>
      </c>
      <c r="L75" s="57">
        <f t="shared" si="14"/>
        <v>0.2516564595234877</v>
      </c>
      <c r="M75" s="176"/>
      <c r="N75" s="76"/>
      <c r="O75" s="76"/>
      <c r="P75" s="76"/>
      <c r="Q75" s="76"/>
      <c r="R75" s="76"/>
      <c r="T75" s="174"/>
      <c r="V75" s="76"/>
      <c r="W75" s="76"/>
    </row>
    <row r="76" spans="1:23" x14ac:dyDescent="0.2">
      <c r="A76" s="35"/>
      <c r="B76" s="35" t="s">
        <v>107</v>
      </c>
      <c r="C76" s="65">
        <f>SUM(C46:C75)</f>
        <v>117542.20432700001</v>
      </c>
      <c r="D76" s="65">
        <f>SUM(D46:D75)</f>
        <v>121917.52186799995</v>
      </c>
      <c r="E76" s="65">
        <f>SUM(E46:E75)</f>
        <v>111664.92163800001</v>
      </c>
      <c r="F76" s="71">
        <f>E76/E$44*100</f>
        <v>96.70280602196209</v>
      </c>
      <c r="G76" s="71">
        <f t="shared" si="11"/>
        <v>-5877.2826889999997</v>
      </c>
      <c r="H76" s="71">
        <f>(G76/C76)*100</f>
        <v>-5.0001467325298057</v>
      </c>
      <c r="I76" s="66"/>
      <c r="J76" s="65">
        <f>SUM(J46:J75)</f>
        <v>876193.03142200003</v>
      </c>
      <c r="K76" s="65">
        <f>SUM(K46:K75)</f>
        <v>913144.62838200037</v>
      </c>
      <c r="L76" s="71">
        <f>K76/K$44*100</f>
        <v>96.565989919254392</v>
      </c>
      <c r="N76" s="157"/>
      <c r="O76" s="157"/>
      <c r="P76" s="157"/>
      <c r="Q76" s="157"/>
      <c r="R76" s="157"/>
      <c r="V76" s="76"/>
      <c r="W76" s="76"/>
    </row>
    <row r="77" spans="1:23" x14ac:dyDescent="0.2">
      <c r="A77" s="35"/>
      <c r="B77" s="35" t="s">
        <v>33</v>
      </c>
      <c r="C77" s="65">
        <f>C44-C76</f>
        <v>5197.6676869999646</v>
      </c>
      <c r="D77" s="65">
        <f t="shared" ref="D77:E77" si="15">D44-D76</f>
        <v>3540.1834690000833</v>
      </c>
      <c r="E77" s="65">
        <f t="shared" si="15"/>
        <v>3807.3446089999925</v>
      </c>
      <c r="F77" s="71">
        <f>E77/E$44*100</f>
        <v>3.2971939780379156</v>
      </c>
      <c r="G77" s="71">
        <f>E77-C77</f>
        <v>-1390.3230779999722</v>
      </c>
      <c r="H77" s="71">
        <f>(G77/C77)*100</f>
        <v>-26.748979767932241</v>
      </c>
      <c r="I77" s="66"/>
      <c r="J77" s="65">
        <f>J44-J76</f>
        <v>36372.41233100032</v>
      </c>
      <c r="K77" s="65">
        <f>K44-K76</f>
        <v>32472.590626001009</v>
      </c>
      <c r="L77" s="71">
        <f>K77/K$44*100</f>
        <v>3.4340100807456047</v>
      </c>
      <c r="N77" s="76"/>
      <c r="O77" s="76"/>
      <c r="P77" s="76"/>
      <c r="Q77" s="76"/>
      <c r="R77" s="76"/>
    </row>
    <row r="78" spans="1:23" x14ac:dyDescent="0.2">
      <c r="N78" s="76"/>
      <c r="O78" s="76"/>
      <c r="P78" s="76"/>
      <c r="Q78" s="76"/>
      <c r="R78" s="76"/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J4" sqref="J4:K4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3" width="26.7109375" style="21" customWidth="1"/>
    <col min="14" max="14" width="14.5703125" style="21" customWidth="1"/>
    <col min="15" max="16" width="11.5703125" style="21" bestFit="1" customWidth="1"/>
    <col min="17" max="18" width="12.85546875" style="21" bestFit="1" customWidth="1"/>
    <col min="19" max="19" width="10.28515625" style="21" bestFit="1" customWidth="1"/>
    <col min="20" max="20" width="9.28515625" style="21" bestFit="1" customWidth="1"/>
    <col min="21" max="22" width="10.28515625" style="21" bestFit="1" customWidth="1"/>
    <col min="23" max="24" width="9.28515625" style="21" bestFit="1" customWidth="1"/>
    <col min="25" max="16384" width="9.140625" style="21"/>
  </cols>
  <sheetData>
    <row r="1" spans="1:20" x14ac:dyDescent="0.2">
      <c r="A1" s="97" t="s">
        <v>127</v>
      </c>
      <c r="B1" s="125"/>
      <c r="C1" s="126"/>
      <c r="D1" s="126"/>
      <c r="E1" s="126"/>
      <c r="F1" s="125"/>
      <c r="G1" s="125"/>
      <c r="H1" s="125"/>
      <c r="I1" s="125"/>
      <c r="J1" s="125"/>
      <c r="K1" s="126"/>
      <c r="L1" s="125"/>
    </row>
    <row r="2" spans="1:20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20" s="22" customFormat="1" x14ac:dyDescent="0.2">
      <c r="A3" s="29"/>
      <c r="B3" s="30"/>
      <c r="C3" s="182" t="s">
        <v>121</v>
      </c>
      <c r="D3" s="182"/>
      <c r="E3" s="182"/>
      <c r="F3" s="13"/>
      <c r="G3" s="183" t="s">
        <v>0</v>
      </c>
      <c r="H3" s="183"/>
      <c r="I3" s="14"/>
      <c r="J3" s="182" t="s">
        <v>121</v>
      </c>
      <c r="K3" s="182"/>
      <c r="L3" s="182"/>
      <c r="N3" s="95"/>
      <c r="O3" s="95"/>
      <c r="P3" s="95"/>
      <c r="Q3" s="95"/>
      <c r="R3" s="95"/>
    </row>
    <row r="4" spans="1:20" s="22" customFormat="1" ht="24" x14ac:dyDescent="0.2">
      <c r="A4" s="29"/>
      <c r="B4" s="28" t="s">
        <v>130</v>
      </c>
      <c r="C4" s="17" t="s">
        <v>181</v>
      </c>
      <c r="D4" s="17" t="s">
        <v>176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20" s="22" customFormat="1" ht="15" customHeight="1" x14ac:dyDescent="0.2">
      <c r="A5" s="90" t="s">
        <v>34</v>
      </c>
      <c r="B5" s="85"/>
      <c r="C5" s="85">
        <v>129094.08764099999</v>
      </c>
      <c r="D5" s="85">
        <v>140062.67272599999</v>
      </c>
      <c r="E5" s="85">
        <v>131597.91977000001</v>
      </c>
      <c r="F5" s="89">
        <v>100</v>
      </c>
      <c r="G5" s="88">
        <f>E5-C5</f>
        <v>2503.8321290000167</v>
      </c>
      <c r="H5" s="89">
        <f>(G5/C5)*100</f>
        <v>1.9395405124694536</v>
      </c>
      <c r="I5" s="86"/>
      <c r="J5" s="85">
        <v>992728.99909899943</v>
      </c>
      <c r="K5" s="85">
        <v>1031686.7886500005</v>
      </c>
      <c r="L5" s="89">
        <v>100</v>
      </c>
    </row>
    <row r="6" spans="1:20" s="22" customFormat="1" ht="6" customHeight="1" x14ac:dyDescent="0.2">
      <c r="A6" s="127"/>
      <c r="B6" s="128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20" s="23" customFormat="1" ht="15" customHeight="1" x14ac:dyDescent="0.2">
      <c r="A7" s="36" t="s">
        <v>52</v>
      </c>
      <c r="B7" s="61"/>
      <c r="C7" s="61">
        <f>SUM(C8:C26)</f>
        <v>111956.14305299999</v>
      </c>
      <c r="D7" s="61">
        <f t="shared" ref="D7:E7" si="0">SUM(D8:D26)</f>
        <v>121853.70057399999</v>
      </c>
      <c r="E7" s="61">
        <f t="shared" si="0"/>
        <v>113856.296508</v>
      </c>
      <c r="F7" s="63">
        <f>E7/$E$5*100</f>
        <v>86.51831024912255</v>
      </c>
      <c r="G7" s="64">
        <f>E7-C7</f>
        <v>1900.1534550000069</v>
      </c>
      <c r="H7" s="64">
        <f>(G7/C7)*100</f>
        <v>1.6972301860206769</v>
      </c>
      <c r="I7" s="61"/>
      <c r="J7" s="61">
        <f t="shared" ref="J7" si="1">SUM(J8:J26)</f>
        <v>848126.68791399954</v>
      </c>
      <c r="K7" s="61">
        <f t="shared" ref="K7" si="2">SUM(K8:K26)</f>
        <v>892269.09341000044</v>
      </c>
      <c r="L7" s="62">
        <f>K7/$K$5*100</f>
        <v>86.486432047614642</v>
      </c>
      <c r="M7" s="142"/>
      <c r="N7" s="95"/>
      <c r="O7" s="95"/>
      <c r="P7" s="95"/>
      <c r="Q7" s="95"/>
      <c r="R7" s="95"/>
    </row>
    <row r="8" spans="1:20" s="22" customFormat="1" ht="15" customHeight="1" x14ac:dyDescent="0.2">
      <c r="A8" s="127"/>
      <c r="B8" s="41" t="s">
        <v>57</v>
      </c>
      <c r="C8" s="43">
        <v>50439.091758999981</v>
      </c>
      <c r="D8" s="43">
        <v>63349.773224000004</v>
      </c>
      <c r="E8" s="43">
        <v>55508.780434999971</v>
      </c>
      <c r="F8" s="57">
        <f>E8/$E$7*100</f>
        <v>48.753369060357329</v>
      </c>
      <c r="G8" s="58">
        <f>E8-C8</f>
        <v>5069.6886759999907</v>
      </c>
      <c r="H8" s="59">
        <f>(G8/C8)*100</f>
        <v>10.051110159205816</v>
      </c>
      <c r="I8" s="59"/>
      <c r="J8" s="43">
        <v>384141.85126099974</v>
      </c>
      <c r="K8" s="43">
        <v>446930.80550700019</v>
      </c>
      <c r="L8" s="57">
        <f>K8/$K$7*100</f>
        <v>50.089239760502849</v>
      </c>
      <c r="M8" s="142"/>
      <c r="N8" s="142"/>
      <c r="O8" s="142"/>
      <c r="P8" s="142"/>
      <c r="Q8" s="142"/>
      <c r="R8" s="142"/>
      <c r="S8" s="145"/>
      <c r="T8" s="144"/>
    </row>
    <row r="9" spans="1:20" s="22" customFormat="1" ht="15" customHeight="1" x14ac:dyDescent="0.2">
      <c r="A9" s="127"/>
      <c r="B9" s="41" t="s">
        <v>58</v>
      </c>
      <c r="C9" s="43">
        <v>11038.127156999995</v>
      </c>
      <c r="D9" s="43">
        <v>8123.6813879999991</v>
      </c>
      <c r="E9" s="43">
        <v>9097.3810809999977</v>
      </c>
      <c r="F9" s="57">
        <f t="shared" ref="F9:F25" si="3">E9/$E$7*100</f>
        <v>7.9902309841606165</v>
      </c>
      <c r="G9" s="58">
        <f t="shared" ref="G9:G25" si="4">E9-C9</f>
        <v>-1940.7460759999976</v>
      </c>
      <c r="H9" s="59">
        <f t="shared" ref="H9:H25" si="5">(G9/C9)*100</f>
        <v>-17.582204375759925</v>
      </c>
      <c r="I9" s="59"/>
      <c r="J9" s="43">
        <v>90937.574590000004</v>
      </c>
      <c r="K9" s="43">
        <v>68696.535020000054</v>
      </c>
      <c r="L9" s="57">
        <f t="shared" ref="L9:L25" si="6">K9/$K$7*100</f>
        <v>7.6990826564956203</v>
      </c>
      <c r="M9" s="142"/>
      <c r="N9" s="142"/>
      <c r="O9" s="142"/>
      <c r="P9" s="142"/>
      <c r="Q9" s="142"/>
      <c r="R9" s="142"/>
      <c r="S9" s="145"/>
      <c r="T9" s="144"/>
    </row>
    <row r="10" spans="1:20" s="22" customFormat="1" ht="15" customHeight="1" x14ac:dyDescent="0.2">
      <c r="A10" s="127"/>
      <c r="B10" s="41" t="s">
        <v>166</v>
      </c>
      <c r="C10" s="43">
        <v>6025.6412959999998</v>
      </c>
      <c r="D10" s="43">
        <v>6819.8646180000042</v>
      </c>
      <c r="E10" s="43">
        <v>6897.3608460000005</v>
      </c>
      <c r="F10" s="57">
        <f t="shared" si="3"/>
        <v>6.0579529262269336</v>
      </c>
      <c r="G10" s="58">
        <f t="shared" si="4"/>
        <v>871.71955000000071</v>
      </c>
      <c r="H10" s="59">
        <f t="shared" si="5"/>
        <v>14.466834436007236</v>
      </c>
      <c r="I10" s="59"/>
      <c r="J10" s="43">
        <v>45139.086588999999</v>
      </c>
      <c r="K10" s="43">
        <v>51778.256827000027</v>
      </c>
      <c r="L10" s="57">
        <f t="shared" si="6"/>
        <v>5.8029867009198037</v>
      </c>
      <c r="M10" s="142"/>
      <c r="N10" s="142"/>
      <c r="O10" s="142"/>
      <c r="P10" s="142"/>
      <c r="Q10" s="142"/>
      <c r="R10" s="142"/>
      <c r="S10" s="145"/>
      <c r="T10" s="144"/>
    </row>
    <row r="11" spans="1:20" s="22" customFormat="1" ht="15" customHeight="1" x14ac:dyDescent="0.2">
      <c r="A11" s="127"/>
      <c r="B11" s="41" t="s">
        <v>165</v>
      </c>
      <c r="C11" s="43">
        <v>6681.4197260000037</v>
      </c>
      <c r="D11" s="43">
        <v>5601.5779180000009</v>
      </c>
      <c r="E11" s="43">
        <v>5631.3902390000012</v>
      </c>
      <c r="F11" s="57">
        <f t="shared" si="3"/>
        <v>4.9460507777927916</v>
      </c>
      <c r="G11" s="58">
        <f t="shared" si="4"/>
        <v>-1050.0294870000025</v>
      </c>
      <c r="H11" s="59">
        <f t="shared" si="5"/>
        <v>-15.715664186070056</v>
      </c>
      <c r="I11" s="59"/>
      <c r="J11" s="43">
        <v>49087.907238999978</v>
      </c>
      <c r="K11" s="43">
        <v>43781.610277000014</v>
      </c>
      <c r="L11" s="57">
        <f t="shared" si="6"/>
        <v>4.9067720265507644</v>
      </c>
      <c r="M11" s="142"/>
      <c r="N11" s="142"/>
      <c r="O11" s="142"/>
      <c r="P11" s="142"/>
      <c r="Q11" s="142"/>
      <c r="R11" s="142"/>
      <c r="S11" s="145"/>
      <c r="T11" s="144"/>
    </row>
    <row r="12" spans="1:20" s="22" customFormat="1" ht="15" customHeight="1" x14ac:dyDescent="0.2">
      <c r="A12" s="127"/>
      <c r="B12" s="41" t="s">
        <v>60</v>
      </c>
      <c r="C12" s="43">
        <v>5238.0776729999961</v>
      </c>
      <c r="D12" s="43">
        <v>5705.8599219999987</v>
      </c>
      <c r="E12" s="43">
        <v>4938.3465850000011</v>
      </c>
      <c r="F12" s="57">
        <f t="shared" si="3"/>
        <v>4.3373504465368002</v>
      </c>
      <c r="G12" s="58">
        <f t="shared" si="4"/>
        <v>-299.731087999995</v>
      </c>
      <c r="H12" s="59">
        <f t="shared" si="5"/>
        <v>-5.7221581410481548</v>
      </c>
      <c r="I12" s="59"/>
      <c r="J12" s="43">
        <v>41581.994435999935</v>
      </c>
      <c r="K12" s="43">
        <v>41461.193480999958</v>
      </c>
      <c r="L12" s="57">
        <f t="shared" si="6"/>
        <v>4.6467140672268483</v>
      </c>
      <c r="M12" s="142"/>
      <c r="N12" s="142"/>
      <c r="O12" s="142"/>
      <c r="P12" s="142"/>
      <c r="Q12" s="142"/>
      <c r="R12" s="142"/>
      <c r="S12" s="145"/>
      <c r="T12" s="144"/>
    </row>
    <row r="13" spans="1:20" s="22" customFormat="1" ht="15" customHeight="1" x14ac:dyDescent="0.2">
      <c r="A13" s="127"/>
      <c r="B13" s="41" t="s">
        <v>62</v>
      </c>
      <c r="C13" s="43">
        <v>5306.7330800000027</v>
      </c>
      <c r="D13" s="43">
        <v>5608.4165919999969</v>
      </c>
      <c r="E13" s="43">
        <v>6085.4042489999947</v>
      </c>
      <c r="F13" s="57">
        <f t="shared" si="3"/>
        <v>5.344811341700729</v>
      </c>
      <c r="G13" s="58">
        <f t="shared" si="4"/>
        <v>778.67116899999201</v>
      </c>
      <c r="H13" s="59">
        <f t="shared" si="5"/>
        <v>14.673268040079973</v>
      </c>
      <c r="I13" s="59"/>
      <c r="J13" s="43">
        <v>39524.570613999997</v>
      </c>
      <c r="K13" s="43">
        <v>40958.092669999998</v>
      </c>
      <c r="L13" s="57">
        <f t="shared" si="6"/>
        <v>4.5903296407443337</v>
      </c>
      <c r="M13" s="142"/>
      <c r="N13" s="142"/>
      <c r="O13" s="142"/>
      <c r="P13" s="142"/>
      <c r="Q13" s="142"/>
      <c r="R13" s="142"/>
      <c r="S13" s="145"/>
      <c r="T13" s="144"/>
    </row>
    <row r="14" spans="1:20" s="22" customFormat="1" ht="15" customHeight="1" x14ac:dyDescent="0.2">
      <c r="A14" s="127"/>
      <c r="B14" s="41" t="s">
        <v>68</v>
      </c>
      <c r="C14" s="43">
        <v>3170.8602470000001</v>
      </c>
      <c r="D14" s="43">
        <v>3692.911963999999</v>
      </c>
      <c r="E14" s="43">
        <v>3421.5289959999986</v>
      </c>
      <c r="F14" s="57">
        <f t="shared" si="3"/>
        <v>3.0051293612554737</v>
      </c>
      <c r="G14" s="58">
        <f t="shared" si="4"/>
        <v>250.66874899999857</v>
      </c>
      <c r="H14" s="59">
        <f t="shared" si="5"/>
        <v>7.9053862193125717</v>
      </c>
      <c r="I14" s="59"/>
      <c r="J14" s="43">
        <v>23236.211923999988</v>
      </c>
      <c r="K14" s="43">
        <v>26567.614189</v>
      </c>
      <c r="L14" s="57">
        <f t="shared" si="6"/>
        <v>2.9775338387510524</v>
      </c>
      <c r="M14" s="142"/>
      <c r="N14" s="164"/>
      <c r="O14" s="164"/>
      <c r="P14" s="164"/>
      <c r="Q14" s="164"/>
      <c r="R14" s="164"/>
      <c r="S14" s="145"/>
      <c r="T14" s="144"/>
    </row>
    <row r="15" spans="1:20" s="22" customFormat="1" ht="15" customHeight="1" x14ac:dyDescent="0.2">
      <c r="A15" s="127"/>
      <c r="B15" s="41" t="s">
        <v>61</v>
      </c>
      <c r="C15" s="43">
        <v>3274.9922189999943</v>
      </c>
      <c r="D15" s="43">
        <v>3542.2925119999986</v>
      </c>
      <c r="E15" s="43">
        <v>3311.9728819999996</v>
      </c>
      <c r="F15" s="57">
        <f t="shared" si="3"/>
        <v>2.9089062121103568</v>
      </c>
      <c r="G15" s="58">
        <f t="shared" si="4"/>
        <v>36.980663000005279</v>
      </c>
      <c r="H15" s="59">
        <f t="shared" si="5"/>
        <v>1.1291832324199285</v>
      </c>
      <c r="I15" s="59"/>
      <c r="J15" s="43">
        <v>22719.355057999983</v>
      </c>
      <c r="K15" s="43">
        <v>25767.792738000004</v>
      </c>
      <c r="L15" s="57">
        <f t="shared" si="6"/>
        <v>2.8878947985884817</v>
      </c>
      <c r="M15" s="142"/>
      <c r="N15" s="165"/>
      <c r="O15" s="165"/>
      <c r="P15" s="165"/>
      <c r="Q15" s="165"/>
      <c r="R15" s="165"/>
      <c r="S15" s="145"/>
      <c r="T15" s="144"/>
    </row>
    <row r="16" spans="1:20" s="22" customFormat="1" ht="15" customHeight="1" x14ac:dyDescent="0.2">
      <c r="A16" s="129"/>
      <c r="B16" s="41" t="s">
        <v>167</v>
      </c>
      <c r="C16" s="43">
        <v>2534.6626689999985</v>
      </c>
      <c r="D16" s="43">
        <v>2553.3315710000029</v>
      </c>
      <c r="E16" s="43">
        <v>2265.5138349999997</v>
      </c>
      <c r="F16" s="57">
        <f t="shared" si="3"/>
        <v>1.9898010953138774</v>
      </c>
      <c r="G16" s="58">
        <f t="shared" si="4"/>
        <v>-269.14883399999871</v>
      </c>
      <c r="H16" s="59">
        <f t="shared" si="5"/>
        <v>-10.61872403345042</v>
      </c>
      <c r="I16" s="59"/>
      <c r="J16" s="43">
        <v>23445.417611000008</v>
      </c>
      <c r="K16" s="43">
        <v>18038.189768000004</v>
      </c>
      <c r="L16" s="57">
        <f t="shared" si="6"/>
        <v>2.0216087166107188</v>
      </c>
      <c r="M16" s="142"/>
      <c r="N16" s="133"/>
      <c r="O16" s="133"/>
      <c r="P16" s="133"/>
      <c r="Q16" s="133"/>
      <c r="R16" s="133"/>
      <c r="S16" s="145"/>
      <c r="T16" s="144"/>
    </row>
    <row r="17" spans="1:21" s="22" customFormat="1" ht="15" customHeight="1" x14ac:dyDescent="0.2">
      <c r="A17" s="129"/>
      <c r="B17" s="41" t="s">
        <v>66</v>
      </c>
      <c r="C17" s="43">
        <v>2541.8036620000007</v>
      </c>
      <c r="D17" s="43">
        <v>2250.8740120000002</v>
      </c>
      <c r="E17" s="43">
        <v>2070.6122030000006</v>
      </c>
      <c r="F17" s="57">
        <f t="shared" si="3"/>
        <v>1.8186189666326544</v>
      </c>
      <c r="G17" s="58">
        <f t="shared" si="4"/>
        <v>-471.19145900000012</v>
      </c>
      <c r="H17" s="59">
        <f t="shared" si="5"/>
        <v>-18.537681176729691</v>
      </c>
      <c r="I17" s="59"/>
      <c r="J17" s="43">
        <v>17133.759790999986</v>
      </c>
      <c r="K17" s="43">
        <v>16463.199823000003</v>
      </c>
      <c r="L17" s="57">
        <f t="shared" si="6"/>
        <v>1.8450935871915393</v>
      </c>
      <c r="M17" s="142"/>
      <c r="N17" s="165"/>
      <c r="O17" s="165"/>
      <c r="P17" s="165"/>
      <c r="Q17" s="165"/>
      <c r="R17" s="165"/>
      <c r="S17" s="145"/>
      <c r="T17" s="144"/>
    </row>
    <row r="18" spans="1:21" s="22" customFormat="1" ht="15" customHeight="1" x14ac:dyDescent="0.2">
      <c r="A18" s="127"/>
      <c r="B18" s="41" t="s">
        <v>59</v>
      </c>
      <c r="C18" s="43">
        <v>1630.1630410000002</v>
      </c>
      <c r="D18" s="43">
        <v>1732.0425479999999</v>
      </c>
      <c r="E18" s="43">
        <v>1659.9848169999998</v>
      </c>
      <c r="F18" s="57">
        <f t="shared" si="3"/>
        <v>1.4579648802149143</v>
      </c>
      <c r="G18" s="58">
        <f t="shared" si="4"/>
        <v>29.821775999999545</v>
      </c>
      <c r="H18" s="59">
        <f t="shared" si="5"/>
        <v>1.8293738264183563</v>
      </c>
      <c r="I18" s="59"/>
      <c r="J18" s="43">
        <v>12484.734035999998</v>
      </c>
      <c r="K18" s="43">
        <v>12627.612947999998</v>
      </c>
      <c r="L18" s="57">
        <f t="shared" si="6"/>
        <v>1.4152247389563646</v>
      </c>
      <c r="M18" s="142"/>
      <c r="N18" s="95"/>
      <c r="O18" s="95"/>
      <c r="P18" s="95"/>
      <c r="Q18" s="95"/>
      <c r="R18" s="95"/>
      <c r="S18" s="145"/>
      <c r="T18" s="144"/>
    </row>
    <row r="19" spans="1:21" s="22" customFormat="1" ht="15" customHeight="1" x14ac:dyDescent="0.2">
      <c r="A19" s="127"/>
      <c r="B19" s="41" t="s">
        <v>64</v>
      </c>
      <c r="C19" s="43">
        <v>1518.6508129999995</v>
      </c>
      <c r="D19" s="43">
        <v>1600.8309139999997</v>
      </c>
      <c r="E19" s="43">
        <v>1484.8045509999999</v>
      </c>
      <c r="F19" s="57">
        <f t="shared" si="3"/>
        <v>1.3041040298510602</v>
      </c>
      <c r="G19" s="58">
        <f t="shared" si="4"/>
        <v>-33.84626199999957</v>
      </c>
      <c r="H19" s="59">
        <f t="shared" si="5"/>
        <v>-2.2287060139347239</v>
      </c>
      <c r="I19" s="59"/>
      <c r="J19" s="43">
        <v>11587.354511</v>
      </c>
      <c r="K19" s="43">
        <v>11484.46739300001</v>
      </c>
      <c r="L19" s="57">
        <f t="shared" si="6"/>
        <v>1.2871080571792104</v>
      </c>
      <c r="M19" s="142"/>
      <c r="N19" s="95"/>
      <c r="O19" s="95"/>
      <c r="P19" s="95"/>
      <c r="Q19" s="95"/>
      <c r="R19" s="95"/>
      <c r="S19" s="145"/>
      <c r="T19" s="144"/>
    </row>
    <row r="20" spans="1:21" s="22" customFormat="1" ht="15" customHeight="1" x14ac:dyDescent="0.2">
      <c r="A20" s="127"/>
      <c r="B20" s="41" t="s">
        <v>168</v>
      </c>
      <c r="C20" s="43">
        <v>1584.607862000001</v>
      </c>
      <c r="D20" s="43">
        <v>1490.5677549999996</v>
      </c>
      <c r="E20" s="43">
        <v>1468.3713879999998</v>
      </c>
      <c r="F20" s="57">
        <f t="shared" si="3"/>
        <v>1.2896707806553556</v>
      </c>
      <c r="G20" s="58">
        <f t="shared" si="4"/>
        <v>-116.23647400000118</v>
      </c>
      <c r="H20" s="59">
        <f t="shared" si="5"/>
        <v>-7.3353462889736125</v>
      </c>
      <c r="I20" s="59"/>
      <c r="J20" s="43">
        <v>11784.963869000016</v>
      </c>
      <c r="K20" s="43">
        <v>10948.897180999991</v>
      </c>
      <c r="L20" s="57">
        <f t="shared" si="6"/>
        <v>1.2270846611033448</v>
      </c>
      <c r="M20" s="142"/>
      <c r="N20" s="165"/>
      <c r="O20" s="165"/>
      <c r="P20" s="165"/>
      <c r="Q20" s="165"/>
      <c r="R20" s="165"/>
      <c r="S20" s="145"/>
      <c r="T20" s="144"/>
    </row>
    <row r="21" spans="1:21" s="22" customFormat="1" ht="15" customHeight="1" x14ac:dyDescent="0.2">
      <c r="A21" s="127"/>
      <c r="B21" s="41" t="s">
        <v>69</v>
      </c>
      <c r="C21" s="43">
        <v>1424.7690250000001</v>
      </c>
      <c r="D21" s="43">
        <v>1378.9860010000004</v>
      </c>
      <c r="E21" s="43">
        <v>1232.6081800000011</v>
      </c>
      <c r="F21" s="57">
        <f t="shared" si="3"/>
        <v>1.0825999244700473</v>
      </c>
      <c r="G21" s="58">
        <f t="shared" si="4"/>
        <v>-192.16084499999897</v>
      </c>
      <c r="H21" s="59">
        <f t="shared" si="5"/>
        <v>-13.487157681575718</v>
      </c>
      <c r="I21" s="59"/>
      <c r="J21" s="43">
        <v>10256.803029000006</v>
      </c>
      <c r="K21" s="43">
        <v>9815.7401070000051</v>
      </c>
      <c r="L21" s="57">
        <f t="shared" si="6"/>
        <v>1.1000874264833067</v>
      </c>
      <c r="M21" s="142"/>
      <c r="N21" s="133"/>
      <c r="O21" s="133"/>
      <c r="P21" s="133"/>
      <c r="Q21" s="133"/>
      <c r="R21" s="133"/>
      <c r="S21" s="145"/>
      <c r="T21" s="144"/>
    </row>
    <row r="22" spans="1:21" s="22" customFormat="1" ht="15" customHeight="1" x14ac:dyDescent="0.2">
      <c r="A22" s="127"/>
      <c r="B22" s="41" t="s">
        <v>67</v>
      </c>
      <c r="C22" s="43">
        <v>1109.950065</v>
      </c>
      <c r="D22" s="43">
        <v>1282.1818330000001</v>
      </c>
      <c r="E22" s="43">
        <v>1216.0898730000001</v>
      </c>
      <c r="F22" s="57">
        <f t="shared" si="3"/>
        <v>1.0680918932880912</v>
      </c>
      <c r="G22" s="58">
        <f t="shared" si="4"/>
        <v>106.13980800000013</v>
      </c>
      <c r="H22" s="59">
        <f t="shared" si="5"/>
        <v>9.5625750515182073</v>
      </c>
      <c r="I22" s="59"/>
      <c r="J22" s="43">
        <v>8402.2109069999915</v>
      </c>
      <c r="K22" s="43">
        <v>9294.3509200000026</v>
      </c>
      <c r="L22" s="57">
        <f t="shared" si="6"/>
        <v>1.0416533519590618</v>
      </c>
      <c r="M22" s="142"/>
      <c r="N22" s="95"/>
      <c r="O22" s="95"/>
      <c r="P22" s="95"/>
      <c r="Q22" s="95"/>
      <c r="R22" s="95"/>
      <c r="S22" s="145"/>
      <c r="T22" s="144"/>
    </row>
    <row r="23" spans="1:21" s="22" customFormat="1" ht="15" customHeight="1" x14ac:dyDescent="0.2">
      <c r="A23" s="127"/>
      <c r="B23" s="41" t="s">
        <v>65</v>
      </c>
      <c r="C23" s="43">
        <v>1102.9787610000005</v>
      </c>
      <c r="D23" s="43">
        <v>1150.1854659999997</v>
      </c>
      <c r="E23" s="43">
        <v>1093.7431340000005</v>
      </c>
      <c r="F23" s="57">
        <f t="shared" si="3"/>
        <v>0.9606347365454222</v>
      </c>
      <c r="G23" s="58">
        <f t="shared" si="4"/>
        <v>-9.2356270000000222</v>
      </c>
      <c r="H23" s="59">
        <f t="shared" si="5"/>
        <v>-0.83733498110395777</v>
      </c>
      <c r="I23" s="59"/>
      <c r="J23" s="43">
        <v>9450.3553120000051</v>
      </c>
      <c r="K23" s="43">
        <v>8609.3102589999944</v>
      </c>
      <c r="L23" s="57">
        <f t="shared" si="6"/>
        <v>0.96487823265262307</v>
      </c>
      <c r="M23" s="142"/>
      <c r="N23" s="142"/>
      <c r="O23" s="142"/>
      <c r="P23" s="142"/>
      <c r="Q23" s="142"/>
      <c r="R23" s="142"/>
      <c r="S23" s="145"/>
      <c r="T23" s="144"/>
    </row>
    <row r="24" spans="1:21" s="22" customFormat="1" ht="15" customHeight="1" x14ac:dyDescent="0.2">
      <c r="A24" s="127"/>
      <c r="B24" s="41" t="s">
        <v>70</v>
      </c>
      <c r="C24" s="43">
        <v>763.31389900000011</v>
      </c>
      <c r="D24" s="43">
        <v>894.09069799999986</v>
      </c>
      <c r="E24" s="43">
        <v>851.84931599999982</v>
      </c>
      <c r="F24" s="57">
        <f t="shared" si="3"/>
        <v>0.7481793648014412</v>
      </c>
      <c r="G24" s="58">
        <f t="shared" si="4"/>
        <v>88.535416999999711</v>
      </c>
      <c r="H24" s="59">
        <f t="shared" si="5"/>
        <v>11.598821548512076</v>
      </c>
      <c r="I24" s="59"/>
      <c r="J24" s="43">
        <v>5998.2081590000007</v>
      </c>
      <c r="K24" s="43">
        <v>6852.1304620000001</v>
      </c>
      <c r="L24" s="57">
        <f t="shared" si="6"/>
        <v>0.76794439173199347</v>
      </c>
      <c r="M24" s="142"/>
      <c r="S24" s="145"/>
      <c r="T24" s="144"/>
    </row>
    <row r="25" spans="1:21" s="22" customFormat="1" ht="15" customHeight="1" x14ac:dyDescent="0.2">
      <c r="A25" s="127"/>
      <c r="B25" s="41" t="s">
        <v>71</v>
      </c>
      <c r="C25" s="43">
        <v>259.6229219999999</v>
      </c>
      <c r="D25" s="43">
        <v>217.86226099999999</v>
      </c>
      <c r="E25" s="43">
        <v>245.62569600000006</v>
      </c>
      <c r="F25" s="57">
        <f t="shared" si="3"/>
        <v>0.21573308067572833</v>
      </c>
      <c r="G25" s="58">
        <f t="shared" si="4"/>
        <v>-13.997225999999841</v>
      </c>
      <c r="H25" s="59">
        <f t="shared" si="5"/>
        <v>-5.3913675619134453</v>
      </c>
      <c r="I25" s="59"/>
      <c r="J25" s="43">
        <v>2009.2136740000001</v>
      </c>
      <c r="K25" s="43">
        <v>1890.2801209999971</v>
      </c>
      <c r="L25" s="57">
        <f t="shared" si="6"/>
        <v>0.21185090181437086</v>
      </c>
      <c r="M25" s="142"/>
      <c r="S25" s="145"/>
      <c r="T25" s="144"/>
    </row>
    <row r="26" spans="1:21" s="79" customFormat="1" ht="15" customHeight="1" x14ac:dyDescent="0.2">
      <c r="A26" s="127"/>
      <c r="B26" s="41" t="s">
        <v>63</v>
      </c>
      <c r="C26" s="43">
        <v>6310.6771770000059</v>
      </c>
      <c r="D26" s="43">
        <v>4858.3693770000009</v>
      </c>
      <c r="E26" s="43">
        <v>5374.9282020000028</v>
      </c>
      <c r="F26" s="57">
        <f>E26/$E$7*100</f>
        <v>4.7208001374103521</v>
      </c>
      <c r="G26" s="58">
        <f>E26-C26</f>
        <v>-935.74897500000316</v>
      </c>
      <c r="H26" s="59">
        <f>(G26/C26)*100</f>
        <v>-14.828027939861171</v>
      </c>
      <c r="I26" s="59"/>
      <c r="J26" s="43">
        <v>39205.115304000014</v>
      </c>
      <c r="K26" s="43">
        <v>40303.013719000002</v>
      </c>
      <c r="L26" s="57">
        <f>K26/$K$7*100</f>
        <v>4.5169124445376978</v>
      </c>
      <c r="M26" s="142"/>
      <c r="N26" s="22"/>
      <c r="O26" s="22"/>
      <c r="P26" s="22"/>
      <c r="Q26" s="22"/>
      <c r="R26" s="22"/>
      <c r="S26" s="145"/>
      <c r="T26" s="144"/>
    </row>
    <row r="27" spans="1:21" s="22" customFormat="1" ht="6" customHeight="1" x14ac:dyDescent="0.2">
      <c r="A27" s="127"/>
      <c r="B27" s="41"/>
      <c r="C27" s="161"/>
      <c r="D27" s="161"/>
      <c r="E27" s="161"/>
      <c r="F27" s="57"/>
      <c r="G27" s="58"/>
      <c r="H27" s="59"/>
      <c r="I27" s="59"/>
      <c r="J27" s="161"/>
      <c r="K27" s="161"/>
      <c r="L27" s="57"/>
    </row>
    <row r="28" spans="1:21" s="23" customFormat="1" ht="15" customHeight="1" x14ac:dyDescent="0.2">
      <c r="A28" s="60" t="s">
        <v>53</v>
      </c>
      <c r="B28" s="61"/>
      <c r="C28" s="61">
        <f>SUM(C29:C35)</f>
        <v>9133.5302770000017</v>
      </c>
      <c r="D28" s="61">
        <f t="shared" ref="D28:E28" si="7">SUM(D29:D35)</f>
        <v>9073.3157140000021</v>
      </c>
      <c r="E28" s="61">
        <f t="shared" si="7"/>
        <v>9542.3631179999957</v>
      </c>
      <c r="F28" s="62">
        <f>E28/$E$5*100</f>
        <v>7.2511504244730016</v>
      </c>
      <c r="G28" s="63">
        <f>E28-C28</f>
        <v>408.832840999994</v>
      </c>
      <c r="H28" s="64">
        <f>(G28/C28)*100</f>
        <v>4.4761754611961413</v>
      </c>
      <c r="I28" s="64"/>
      <c r="J28" s="61">
        <f>SUM(J29:J35)</f>
        <v>66976.145206999965</v>
      </c>
      <c r="K28" s="61">
        <f t="shared" ref="K28" si="8">SUM(K29:K35)</f>
        <v>71805.688972000033</v>
      </c>
      <c r="L28" s="62">
        <f>K28/$K$5*100</f>
        <v>6.9600279621647942</v>
      </c>
      <c r="M28" s="22"/>
      <c r="N28" s="95"/>
      <c r="O28" s="95"/>
      <c r="P28" s="95"/>
      <c r="Q28" s="95"/>
      <c r="R28" s="95"/>
    </row>
    <row r="29" spans="1:21" s="77" customFormat="1" ht="15" customHeight="1" x14ac:dyDescent="0.2">
      <c r="A29" s="130"/>
      <c r="B29" s="42" t="s">
        <v>169</v>
      </c>
      <c r="C29" s="43">
        <v>6672.3134200000013</v>
      </c>
      <c r="D29" s="43">
        <v>6725.8079810000008</v>
      </c>
      <c r="E29" s="43">
        <v>7322.2723419999966</v>
      </c>
      <c r="F29" s="78">
        <f>E29/$E$28*100</f>
        <v>76.734371260592809</v>
      </c>
      <c r="G29" s="131">
        <f>E29-C29</f>
        <v>649.95892199999525</v>
      </c>
      <c r="H29" s="132">
        <f>(G29/C29)*100</f>
        <v>9.7411329637449064</v>
      </c>
      <c r="I29" s="132"/>
      <c r="J29" s="43">
        <v>49546.884233999968</v>
      </c>
      <c r="K29" s="43">
        <v>53456.094620000033</v>
      </c>
      <c r="L29" s="78">
        <f>K29/$K$28*100</f>
        <v>74.445486681208152</v>
      </c>
      <c r="M29" s="142"/>
      <c r="N29" s="95"/>
      <c r="O29" s="95"/>
      <c r="P29" s="95"/>
      <c r="Q29" s="95"/>
      <c r="R29" s="95"/>
      <c r="S29" s="134"/>
      <c r="T29" s="134"/>
      <c r="U29" s="134"/>
    </row>
    <row r="30" spans="1:21" s="22" customFormat="1" ht="15" customHeight="1" x14ac:dyDescent="0.2">
      <c r="A30" s="127"/>
      <c r="B30" s="41" t="s">
        <v>72</v>
      </c>
      <c r="C30" s="43">
        <v>457.73685800000004</v>
      </c>
      <c r="D30" s="43">
        <v>294.26924899999995</v>
      </c>
      <c r="E30" s="43">
        <v>305.14638400000007</v>
      </c>
      <c r="F30" s="57">
        <f t="shared" ref="F30:F34" si="9">E30/$E$28*100</f>
        <v>3.1978072960186865</v>
      </c>
      <c r="G30" s="58">
        <f t="shared" ref="G30:G35" si="10">E30-C30</f>
        <v>-152.59047399999997</v>
      </c>
      <c r="H30" s="59">
        <f t="shared" ref="H30:H35" si="11">(G30/C30)*100</f>
        <v>-33.335850354440971</v>
      </c>
      <c r="I30" s="59"/>
      <c r="J30" s="43">
        <v>3036.2476900000006</v>
      </c>
      <c r="K30" s="43">
        <v>2866.6360910000003</v>
      </c>
      <c r="L30" s="57">
        <f t="shared" ref="L30:L35" si="12">K30/$K$28*100</f>
        <v>3.992213057266004</v>
      </c>
      <c r="M30" s="142"/>
      <c r="N30" s="163"/>
      <c r="O30" s="163"/>
      <c r="P30" s="163"/>
      <c r="Q30" s="168"/>
      <c r="R30" s="168"/>
      <c r="S30" s="95"/>
      <c r="T30" s="95"/>
      <c r="U30" s="95"/>
    </row>
    <row r="31" spans="1:21" s="22" customFormat="1" ht="15" customHeight="1" x14ac:dyDescent="0.2">
      <c r="A31" s="127"/>
      <c r="B31" s="41" t="s">
        <v>74</v>
      </c>
      <c r="C31" s="43">
        <v>302.70449500000007</v>
      </c>
      <c r="D31" s="43">
        <v>371.75494400000019</v>
      </c>
      <c r="E31" s="43">
        <v>338.83501799999993</v>
      </c>
      <c r="F31" s="57">
        <f t="shared" si="9"/>
        <v>3.5508501805055714</v>
      </c>
      <c r="G31" s="58">
        <f t="shared" si="10"/>
        <v>36.130522999999869</v>
      </c>
      <c r="H31" s="59">
        <f t="shared" si="11"/>
        <v>11.935905675929874</v>
      </c>
      <c r="I31" s="59"/>
      <c r="J31" s="43">
        <v>2446.6262639999995</v>
      </c>
      <c r="K31" s="43">
        <v>2694.1707570000003</v>
      </c>
      <c r="L31" s="57">
        <f t="shared" si="12"/>
        <v>3.7520296728168256</v>
      </c>
      <c r="M31" s="142"/>
      <c r="N31" s="76"/>
      <c r="O31" s="76"/>
      <c r="P31" s="76"/>
      <c r="Q31" s="95"/>
      <c r="R31" s="95"/>
      <c r="S31" s="95"/>
      <c r="T31" s="95"/>
      <c r="U31" s="95"/>
    </row>
    <row r="32" spans="1:21" s="22" customFormat="1" ht="15" customHeight="1" x14ac:dyDescent="0.2">
      <c r="A32" s="127"/>
      <c r="B32" s="41" t="s">
        <v>75</v>
      </c>
      <c r="C32" s="43">
        <v>261.12000699999999</v>
      </c>
      <c r="D32" s="43">
        <v>311.73058699999996</v>
      </c>
      <c r="E32" s="43">
        <v>281.74432900000011</v>
      </c>
      <c r="F32" s="57">
        <f t="shared" si="9"/>
        <v>2.9525634847047355</v>
      </c>
      <c r="G32" s="58">
        <f t="shared" si="10"/>
        <v>20.62432200000012</v>
      </c>
      <c r="H32" s="59">
        <f t="shared" si="11"/>
        <v>7.898407416939186</v>
      </c>
      <c r="I32" s="59"/>
      <c r="J32" s="43">
        <v>2069.2399379999993</v>
      </c>
      <c r="K32" s="43">
        <v>2020.7296960000006</v>
      </c>
      <c r="L32" s="57">
        <f t="shared" si="12"/>
        <v>2.8141637869221832</v>
      </c>
      <c r="M32" s="142"/>
      <c r="N32" s="95"/>
      <c r="O32" s="95"/>
      <c r="P32" s="95"/>
      <c r="Q32" s="95"/>
      <c r="R32" s="95"/>
      <c r="S32" s="95"/>
      <c r="T32" s="95"/>
      <c r="U32" s="95"/>
    </row>
    <row r="33" spans="1:21" s="22" customFormat="1" ht="15" customHeight="1" x14ac:dyDescent="0.2">
      <c r="A33" s="127"/>
      <c r="B33" s="41" t="s">
        <v>73</v>
      </c>
      <c r="C33" s="43">
        <v>200.45503200000002</v>
      </c>
      <c r="D33" s="43">
        <v>203.84327100000002</v>
      </c>
      <c r="E33" s="43">
        <v>204.06360900000004</v>
      </c>
      <c r="F33" s="57">
        <f t="shared" si="9"/>
        <v>2.1385018205298625</v>
      </c>
      <c r="G33" s="58">
        <f t="shared" si="10"/>
        <v>3.6085770000000252</v>
      </c>
      <c r="H33" s="59">
        <f t="shared" si="11"/>
        <v>1.8001927734096617</v>
      </c>
      <c r="I33" s="59"/>
      <c r="J33" s="43">
        <v>1565.0708130000003</v>
      </c>
      <c r="K33" s="43">
        <v>1685.7925779999996</v>
      </c>
      <c r="L33" s="57">
        <f t="shared" si="12"/>
        <v>2.3477145086058</v>
      </c>
      <c r="M33" s="142"/>
      <c r="N33" s="133"/>
      <c r="O33" s="133"/>
      <c r="P33" s="133"/>
      <c r="Q33" s="133"/>
      <c r="R33" s="133"/>
      <c r="S33" s="133"/>
      <c r="T33" s="95"/>
      <c r="U33" s="95"/>
    </row>
    <row r="34" spans="1:21" s="22" customFormat="1" ht="15" customHeight="1" x14ac:dyDescent="0.2">
      <c r="A34" s="127"/>
      <c r="B34" s="41" t="s">
        <v>76</v>
      </c>
      <c r="C34" s="43">
        <v>36.048119</v>
      </c>
      <c r="D34" s="43">
        <v>31.371614999999998</v>
      </c>
      <c r="E34" s="43">
        <v>56.837735999999985</v>
      </c>
      <c r="F34" s="57">
        <f t="shared" si="9"/>
        <v>0.59563585347937098</v>
      </c>
      <c r="G34" s="58">
        <f t="shared" si="10"/>
        <v>20.789616999999986</v>
      </c>
      <c r="H34" s="59">
        <f t="shared" si="11"/>
        <v>57.671849674042598</v>
      </c>
      <c r="I34" s="59"/>
      <c r="J34" s="43">
        <v>335.10319599999997</v>
      </c>
      <c r="K34" s="43">
        <v>296.00968499999999</v>
      </c>
      <c r="L34" s="57">
        <f t="shared" si="12"/>
        <v>0.41223709324121416</v>
      </c>
      <c r="M34" s="165"/>
      <c r="S34" s="95"/>
      <c r="T34" s="95"/>
      <c r="U34" s="95"/>
    </row>
    <row r="35" spans="1:21" s="79" customFormat="1" ht="15" customHeight="1" x14ac:dyDescent="0.2">
      <c r="A35" s="127"/>
      <c r="B35" s="41" t="s">
        <v>134</v>
      </c>
      <c r="C35" s="43">
        <v>1203.1523460000008</v>
      </c>
      <c r="D35" s="43">
        <v>1134.5380670000006</v>
      </c>
      <c r="E35" s="43">
        <v>1033.4636999999996</v>
      </c>
      <c r="F35" s="57">
        <f>E35/$E$28*100</f>
        <v>10.830270104168971</v>
      </c>
      <c r="G35" s="58">
        <f t="shared" si="10"/>
        <v>-169.6886460000012</v>
      </c>
      <c r="H35" s="59">
        <f t="shared" si="11"/>
        <v>-14.103670791496018</v>
      </c>
      <c r="I35" s="59"/>
      <c r="J35" s="43">
        <v>7976.9730719999998</v>
      </c>
      <c r="K35" s="43">
        <v>8786.2555449999982</v>
      </c>
      <c r="L35" s="57">
        <f t="shared" si="12"/>
        <v>12.236155199939823</v>
      </c>
      <c r="M35" s="142"/>
      <c r="S35" s="95"/>
      <c r="T35" s="133"/>
      <c r="U35" s="133"/>
    </row>
    <row r="36" spans="1:21" s="22" customFormat="1" ht="6" customHeight="1" x14ac:dyDescent="0.2">
      <c r="A36" s="127"/>
      <c r="B36" s="41"/>
      <c r="C36" s="56"/>
      <c r="D36" s="56"/>
      <c r="E36" s="56"/>
      <c r="F36" s="57"/>
      <c r="G36" s="58"/>
      <c r="H36" s="59"/>
      <c r="I36" s="59"/>
      <c r="J36" s="112"/>
      <c r="K36" s="112"/>
      <c r="L36" s="57"/>
    </row>
    <row r="37" spans="1:21" s="23" customFormat="1" ht="15" customHeight="1" x14ac:dyDescent="0.2">
      <c r="A37" s="60" t="s">
        <v>54</v>
      </c>
      <c r="B37" s="61"/>
      <c r="C37" s="61">
        <f>SUM(C38:C44)</f>
        <v>7286.9665820000009</v>
      </c>
      <c r="D37" s="61">
        <f t="shared" ref="D37:E37" si="13">SUM(D38:D44)</f>
        <v>8050.5147160000006</v>
      </c>
      <c r="E37" s="61">
        <f t="shared" si="13"/>
        <v>7114.7749990000002</v>
      </c>
      <c r="F37" s="62">
        <f>E37/$E$5*100</f>
        <v>5.4064494419325424</v>
      </c>
      <c r="G37" s="63">
        <f>E37-C37</f>
        <v>-172.19158300000072</v>
      </c>
      <c r="H37" s="64">
        <f>(G37/C37)*100</f>
        <v>-2.3630077215578575</v>
      </c>
      <c r="I37" s="64"/>
      <c r="J37" s="61">
        <f>SUM(J38:J44)</f>
        <v>71034.192645999996</v>
      </c>
      <c r="K37" s="61">
        <f>SUM(K38:K44)</f>
        <v>59219.92098699999</v>
      </c>
      <c r="L37" s="62">
        <f>K37/$K$5*100</f>
        <v>5.7401065554490049</v>
      </c>
      <c r="M37" s="22"/>
      <c r="N37" s="95"/>
      <c r="O37" s="95"/>
      <c r="P37" s="95"/>
      <c r="Q37" s="95"/>
      <c r="R37" s="95"/>
      <c r="S37" s="95"/>
    </row>
    <row r="38" spans="1:21" s="22" customFormat="1" ht="15" customHeight="1" x14ac:dyDescent="0.2">
      <c r="A38" s="127"/>
      <c r="B38" s="41" t="s">
        <v>79</v>
      </c>
      <c r="C38" s="43">
        <v>4164.9873230000003</v>
      </c>
      <c r="D38" s="43">
        <v>4423.7364150000003</v>
      </c>
      <c r="E38" s="43">
        <v>4056.8194560000002</v>
      </c>
      <c r="F38" s="57">
        <f>E38/$E$37*100</f>
        <v>57.019645126798757</v>
      </c>
      <c r="G38" s="58">
        <f>E38-C38</f>
        <v>-108.16786700000011</v>
      </c>
      <c r="H38" s="59">
        <f>(G38/C38)*100</f>
        <v>-2.5970755397662972</v>
      </c>
      <c r="I38" s="59"/>
      <c r="J38" s="43">
        <v>40948.912705999996</v>
      </c>
      <c r="K38" s="43">
        <v>34338.113372</v>
      </c>
      <c r="L38" s="57">
        <f>K38/$K$37*100</f>
        <v>57.984058066436681</v>
      </c>
      <c r="M38" s="142"/>
      <c r="N38" s="95"/>
      <c r="O38" s="95"/>
      <c r="P38" s="95"/>
      <c r="Q38" s="76"/>
      <c r="R38" s="76"/>
    </row>
    <row r="39" spans="1:21" s="22" customFormat="1" ht="15" customHeight="1" x14ac:dyDescent="0.2">
      <c r="A39" s="127"/>
      <c r="B39" s="41" t="s">
        <v>77</v>
      </c>
      <c r="C39" s="43">
        <v>1722.2113939999999</v>
      </c>
      <c r="D39" s="43">
        <v>1905.6901950000001</v>
      </c>
      <c r="E39" s="43">
        <v>1225.7721790000001</v>
      </c>
      <c r="F39" s="57">
        <f t="shared" ref="F39:F44" si="14">E39/$E$37*100</f>
        <v>17.228544531236555</v>
      </c>
      <c r="G39" s="58">
        <f t="shared" ref="G39:G44" si="15">E39-C39</f>
        <v>-496.43921499999988</v>
      </c>
      <c r="H39" s="59">
        <f t="shared" ref="H39:H44" si="16">(G39/C39)*100</f>
        <v>-28.825684043755658</v>
      </c>
      <c r="I39" s="59"/>
      <c r="J39" s="43">
        <v>19168.180207000001</v>
      </c>
      <c r="K39" s="43">
        <v>13117.448923</v>
      </c>
      <c r="L39" s="57">
        <f t="shared" ref="L39:L44" si="17">K39/$K$37*100</f>
        <v>22.150399231163366</v>
      </c>
      <c r="M39" s="142"/>
      <c r="N39" s="95"/>
      <c r="O39" s="95"/>
      <c r="P39" s="95"/>
      <c r="Q39" s="76"/>
      <c r="R39" s="76"/>
    </row>
    <row r="40" spans="1:21" s="22" customFormat="1" ht="15" customHeight="1" x14ac:dyDescent="0.2">
      <c r="A40" s="127"/>
      <c r="B40" s="41" t="s">
        <v>133</v>
      </c>
      <c r="C40" s="43">
        <v>861.17616199999998</v>
      </c>
      <c r="D40" s="43">
        <v>1260.5162639999999</v>
      </c>
      <c r="E40" s="43">
        <v>1269.020546</v>
      </c>
      <c r="F40" s="57">
        <f t="shared" si="14"/>
        <v>17.836411498302674</v>
      </c>
      <c r="G40" s="58">
        <f t="shared" si="15"/>
        <v>407.84438399999999</v>
      </c>
      <c r="H40" s="59">
        <f t="shared" si="16"/>
        <v>47.358995986700336</v>
      </c>
      <c r="I40" s="59"/>
      <c r="J40" s="43">
        <v>6410.3704289999987</v>
      </c>
      <c r="K40" s="43">
        <v>6604.670396999998</v>
      </c>
      <c r="L40" s="57">
        <f t="shared" si="17"/>
        <v>11.152784885427087</v>
      </c>
      <c r="M40" s="142"/>
      <c r="N40" s="95"/>
      <c r="O40" s="95"/>
      <c r="P40" s="95"/>
      <c r="Q40" s="76"/>
      <c r="R40" s="76"/>
    </row>
    <row r="41" spans="1:21" s="22" customFormat="1" ht="15" customHeight="1" x14ac:dyDescent="0.2">
      <c r="A41" s="127"/>
      <c r="B41" s="41" t="s">
        <v>170</v>
      </c>
      <c r="C41" s="43">
        <v>105.60297299999999</v>
      </c>
      <c r="D41" s="43">
        <v>124.41289500000001</v>
      </c>
      <c r="E41" s="43">
        <v>300.89752299999998</v>
      </c>
      <c r="F41" s="57">
        <f t="shared" si="14"/>
        <v>4.2291923924831343</v>
      </c>
      <c r="G41" s="58">
        <f t="shared" si="15"/>
        <v>195.29454999999999</v>
      </c>
      <c r="H41" s="59">
        <f t="shared" si="16"/>
        <v>184.93281434415678</v>
      </c>
      <c r="I41" s="59"/>
      <c r="J41" s="43">
        <v>1591.5396270000001</v>
      </c>
      <c r="K41" s="43">
        <v>2843.6148400000002</v>
      </c>
      <c r="L41" s="57">
        <f t="shared" si="17"/>
        <v>4.8017876292408985</v>
      </c>
      <c r="M41" s="142"/>
      <c r="N41" s="95"/>
      <c r="O41" s="95"/>
      <c r="P41" s="95"/>
      <c r="Q41" s="76"/>
      <c r="R41" s="76"/>
    </row>
    <row r="42" spans="1:21" s="22" customFormat="1" ht="15" customHeight="1" x14ac:dyDescent="0.2">
      <c r="A42" s="127"/>
      <c r="B42" s="41" t="s">
        <v>80</v>
      </c>
      <c r="C42" s="43">
        <v>284.70651400000003</v>
      </c>
      <c r="D42" s="43">
        <v>200.14552499999999</v>
      </c>
      <c r="E42" s="43">
        <v>128.51060899999999</v>
      </c>
      <c r="F42" s="57">
        <f t="shared" si="14"/>
        <v>1.8062497973310818</v>
      </c>
      <c r="G42" s="58">
        <f t="shared" si="15"/>
        <v>-156.19590500000004</v>
      </c>
      <c r="H42" s="59">
        <f t="shared" si="16"/>
        <v>-54.862076320459607</v>
      </c>
      <c r="I42" s="59"/>
      <c r="J42" s="43">
        <v>1713.5363349999996</v>
      </c>
      <c r="K42" s="43">
        <v>1390.6832390000002</v>
      </c>
      <c r="L42" s="57">
        <f t="shared" si="17"/>
        <v>2.3483368701307188</v>
      </c>
      <c r="M42" s="142"/>
      <c r="N42" s="95"/>
      <c r="O42" s="95"/>
      <c r="P42" s="95"/>
      <c r="Q42" s="76"/>
      <c r="R42" s="76"/>
    </row>
    <row r="43" spans="1:21" s="22" customFormat="1" ht="15" customHeight="1" x14ac:dyDescent="0.2">
      <c r="A43" s="127"/>
      <c r="B43" s="41" t="s">
        <v>135</v>
      </c>
      <c r="C43" s="43">
        <v>134.65755100000001</v>
      </c>
      <c r="D43" s="43">
        <v>135.47320899999997</v>
      </c>
      <c r="E43" s="43">
        <v>133.33794300000005</v>
      </c>
      <c r="F43" s="57">
        <f t="shared" si="14"/>
        <v>1.8740992233590104</v>
      </c>
      <c r="G43" s="58">
        <f t="shared" si="15"/>
        <v>-1.3196079999999597</v>
      </c>
      <c r="H43" s="59">
        <f t="shared" si="16"/>
        <v>-0.97997326566555465</v>
      </c>
      <c r="I43" s="59"/>
      <c r="J43" s="43">
        <v>1104.4649710000003</v>
      </c>
      <c r="K43" s="43">
        <v>919.78152699999896</v>
      </c>
      <c r="L43" s="57">
        <f t="shared" si="17"/>
        <v>1.5531623677814603</v>
      </c>
      <c r="M43" s="142"/>
      <c r="N43" s="95"/>
      <c r="O43" s="95"/>
      <c r="P43" s="95"/>
      <c r="Q43" s="76"/>
      <c r="R43" s="76"/>
    </row>
    <row r="44" spans="1:21" s="79" customFormat="1" ht="15" customHeight="1" x14ac:dyDescent="0.2">
      <c r="A44" s="127"/>
      <c r="B44" s="41" t="s">
        <v>78</v>
      </c>
      <c r="C44" s="43">
        <v>13.624665</v>
      </c>
      <c r="D44" s="43">
        <v>0.54021300000000005</v>
      </c>
      <c r="E44" s="43">
        <v>0.41674300000000003</v>
      </c>
      <c r="F44" s="57">
        <f t="shared" si="14"/>
        <v>5.8574304887867058E-3</v>
      </c>
      <c r="G44" s="58">
        <f t="shared" si="15"/>
        <v>-13.207922</v>
      </c>
      <c r="H44" s="59">
        <f t="shared" si="16"/>
        <v>-96.941260574113201</v>
      </c>
      <c r="I44" s="59"/>
      <c r="J44" s="43">
        <v>97.188371000000004</v>
      </c>
      <c r="K44" s="43">
        <v>5.6086890000000009</v>
      </c>
      <c r="L44" s="57">
        <f t="shared" si="17"/>
        <v>9.4709498197932829E-3</v>
      </c>
      <c r="M44" s="142"/>
      <c r="N44" s="133"/>
      <c r="O44" s="133"/>
      <c r="P44" s="133"/>
      <c r="Q44" s="163"/>
      <c r="R44" s="163"/>
    </row>
    <row r="45" spans="1:21" s="22" customFormat="1" ht="6" customHeight="1" x14ac:dyDescent="0.2">
      <c r="A45" s="127"/>
      <c r="B45" s="41"/>
      <c r="C45" s="56"/>
      <c r="D45" s="56"/>
      <c r="E45" s="56"/>
      <c r="F45" s="57"/>
      <c r="G45" s="58"/>
      <c r="H45" s="59"/>
      <c r="I45" s="59"/>
      <c r="J45" s="56"/>
      <c r="K45" s="56"/>
      <c r="L45" s="57"/>
    </row>
    <row r="46" spans="1:21" s="23" customFormat="1" ht="15" customHeight="1" x14ac:dyDescent="0.2">
      <c r="A46" s="60" t="s">
        <v>55</v>
      </c>
      <c r="B46" s="61"/>
      <c r="C46" s="147">
        <v>717.44772899999987</v>
      </c>
      <c r="D46" s="147">
        <v>1085.1417219999989</v>
      </c>
      <c r="E46" s="147">
        <v>1084.4851449999994</v>
      </c>
      <c r="F46" s="62">
        <f>E46/$E$5*100</f>
        <v>0.8240898844718868</v>
      </c>
      <c r="G46" s="63">
        <f>E46-C46</f>
        <v>367.03741599999955</v>
      </c>
      <c r="H46" s="64">
        <f>(G46/C46)*100</f>
        <v>51.158767553921635</v>
      </c>
      <c r="I46" s="64"/>
      <c r="J46" s="147">
        <v>6591.9733320000014</v>
      </c>
      <c r="K46" s="147">
        <v>8392.0852809999997</v>
      </c>
      <c r="L46" s="62">
        <f>K46/$K$5*100</f>
        <v>0.81343343477154983</v>
      </c>
      <c r="M46" s="142"/>
      <c r="N46" s="95"/>
      <c r="O46" s="95"/>
      <c r="P46" s="95"/>
      <c r="Q46" s="95"/>
      <c r="R46" s="95"/>
    </row>
    <row r="47" spans="1:21" x14ac:dyDescent="0.2">
      <c r="C47" s="31"/>
      <c r="D47" s="31"/>
      <c r="E47" s="31"/>
      <c r="M47" s="23"/>
      <c r="N47" s="162"/>
      <c r="O47" s="162"/>
      <c r="P47" s="162"/>
      <c r="Q47" s="162"/>
      <c r="R47" s="162"/>
    </row>
    <row r="48" spans="1:21" x14ac:dyDescent="0.2">
      <c r="C48" s="31"/>
      <c r="D48" s="31"/>
      <c r="E48" s="31"/>
      <c r="G48" s="31"/>
      <c r="H48" s="31"/>
      <c r="I48" s="31"/>
      <c r="J48" s="31"/>
      <c r="K48" s="31"/>
      <c r="N48" s="156"/>
      <c r="O48" s="156"/>
      <c r="P48" s="156"/>
      <c r="Q48" s="156"/>
      <c r="R48" s="156"/>
    </row>
    <row r="49" spans="3:11" x14ac:dyDescent="0.2">
      <c r="C49" s="156"/>
      <c r="D49" s="156"/>
      <c r="E49" s="156"/>
      <c r="J49" s="156"/>
      <c r="K49" s="156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0"/>
  <sheetViews>
    <sheetView view="pageBreakPreview" zoomScaleNormal="100" zoomScaleSheetLayoutView="100" workbookViewId="0">
      <pane xSplit="2" topLeftCell="C1" activePane="topRight" state="frozen"/>
      <selection activeCell="H34" sqref="H34"/>
      <selection pane="topRight" activeCell="J4" sqref="J4:K4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7109375" style="21" bestFit="1" customWidth="1"/>
    <col min="8" max="8" width="8" style="21" bestFit="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3" width="26.5703125" style="21" customWidth="1"/>
    <col min="14" max="14" width="11.5703125" style="21" bestFit="1" customWidth="1"/>
    <col min="15" max="15" width="11.7109375" style="21" bestFit="1" customWidth="1"/>
    <col min="16" max="16" width="11.5703125" style="21" bestFit="1" customWidth="1"/>
    <col min="17" max="17" width="12.85546875" style="21" bestFit="1" customWidth="1"/>
    <col min="18" max="18" width="13" style="21" bestFit="1" customWidth="1"/>
    <col min="19" max="16384" width="9.140625" style="21"/>
  </cols>
  <sheetData>
    <row r="1" spans="1:18" x14ac:dyDescent="0.2">
      <c r="A1" s="97" t="s">
        <v>128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8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N2" s="156"/>
      <c r="O2" s="156"/>
      <c r="P2" s="156"/>
      <c r="Q2" s="156"/>
      <c r="R2" s="156"/>
    </row>
    <row r="3" spans="1:18" s="22" customFormat="1" x14ac:dyDescent="0.2">
      <c r="A3" s="29"/>
      <c r="B3" s="30"/>
      <c r="C3" s="182" t="s">
        <v>122</v>
      </c>
      <c r="D3" s="182"/>
      <c r="E3" s="182"/>
      <c r="F3" s="13"/>
      <c r="G3" s="183" t="s">
        <v>0</v>
      </c>
      <c r="H3" s="183"/>
      <c r="I3" s="14"/>
      <c r="J3" s="182" t="s">
        <v>122</v>
      </c>
      <c r="K3" s="182"/>
      <c r="L3" s="182"/>
      <c r="N3" s="95"/>
      <c r="O3" s="95"/>
      <c r="P3" s="95"/>
      <c r="Q3" s="95"/>
      <c r="R3" s="95"/>
    </row>
    <row r="4" spans="1:18" s="22" customFormat="1" ht="24" x14ac:dyDescent="0.2">
      <c r="A4" s="29"/>
      <c r="B4" s="28" t="s">
        <v>130</v>
      </c>
      <c r="C4" s="17" t="s">
        <v>181</v>
      </c>
      <c r="D4" s="17" t="s">
        <v>176</v>
      </c>
      <c r="E4" s="17" t="s">
        <v>182</v>
      </c>
      <c r="F4" s="18" t="s">
        <v>116</v>
      </c>
      <c r="G4" s="19" t="s">
        <v>129</v>
      </c>
      <c r="H4" s="20" t="s">
        <v>2</v>
      </c>
      <c r="I4" s="20"/>
      <c r="J4" s="17" t="s">
        <v>183</v>
      </c>
      <c r="K4" s="17" t="s">
        <v>184</v>
      </c>
      <c r="L4" s="18" t="s">
        <v>116</v>
      </c>
    </row>
    <row r="5" spans="1:18" s="22" customFormat="1" ht="15" customHeight="1" x14ac:dyDescent="0.2">
      <c r="A5" s="90" t="s">
        <v>56</v>
      </c>
      <c r="B5" s="85"/>
      <c r="C5" s="85">
        <v>122739.87201400001</v>
      </c>
      <c r="D5" s="85">
        <v>125457.70533699993</v>
      </c>
      <c r="E5" s="85">
        <v>115472.26624700001</v>
      </c>
      <c r="F5" s="89">
        <v>100</v>
      </c>
      <c r="G5" s="88">
        <f>E5-C5</f>
        <v>-7267.6057670000009</v>
      </c>
      <c r="H5" s="89">
        <f>(G5/C5)*100</f>
        <v>-5.9211449773803251</v>
      </c>
      <c r="I5" s="86"/>
      <c r="J5" s="85">
        <v>912565.44375299977</v>
      </c>
      <c r="K5" s="85">
        <v>945617.21900799929</v>
      </c>
      <c r="L5" s="89">
        <v>100</v>
      </c>
    </row>
    <row r="6" spans="1:18" s="22" customFormat="1" ht="6" customHeight="1" x14ac:dyDescent="0.2">
      <c r="A6" s="127"/>
      <c r="B6" s="128"/>
      <c r="C6" s="117"/>
      <c r="D6" s="117"/>
      <c r="E6" s="117"/>
      <c r="F6" s="118"/>
      <c r="G6" s="119"/>
      <c r="H6" s="120"/>
      <c r="I6" s="120"/>
      <c r="J6" s="117"/>
      <c r="K6" s="117"/>
      <c r="L6" s="118"/>
    </row>
    <row r="7" spans="1:18" s="23" customFormat="1" ht="15" customHeight="1" x14ac:dyDescent="0.2">
      <c r="A7" s="36" t="s">
        <v>52</v>
      </c>
      <c r="B7" s="61"/>
      <c r="C7" s="61">
        <f>SUM(C8:C26)</f>
        <v>103283.21910500001</v>
      </c>
      <c r="D7" s="61">
        <f t="shared" ref="D7:E7" si="0">SUM(D8:D26)</f>
        <v>107906.03513599995</v>
      </c>
      <c r="E7" s="61">
        <f t="shared" si="0"/>
        <v>100190.53105700001</v>
      </c>
      <c r="F7" s="63">
        <f>E7/$E$5*100</f>
        <v>86.765882677567163</v>
      </c>
      <c r="G7" s="64">
        <f>E7-C7</f>
        <v>-3092.6880479999963</v>
      </c>
      <c r="H7" s="64">
        <f>(G7/C7)*100</f>
        <v>-2.9943761191795359</v>
      </c>
      <c r="I7" s="61"/>
      <c r="J7" s="61">
        <f t="shared" ref="J7" si="1">SUM(J8:J26)</f>
        <v>763074.86856699979</v>
      </c>
      <c r="K7" s="61">
        <f t="shared" ref="K7" si="2">SUM(K8:K26)</f>
        <v>802498.6960919993</v>
      </c>
      <c r="L7" s="62">
        <f>K7/$K$5*100</f>
        <v>84.865068017041963</v>
      </c>
      <c r="M7" s="22"/>
      <c r="N7" s="95"/>
      <c r="O7" s="95"/>
      <c r="P7" s="95"/>
      <c r="Q7" s="95"/>
      <c r="R7" s="95"/>
    </row>
    <row r="8" spans="1:18" s="22" customFormat="1" ht="15" customHeight="1" x14ac:dyDescent="0.2">
      <c r="A8" s="127"/>
      <c r="B8" s="41" t="s">
        <v>57</v>
      </c>
      <c r="C8" s="43">
        <v>43381.471873000031</v>
      </c>
      <c r="D8" s="43">
        <v>48538.09125199994</v>
      </c>
      <c r="E8" s="43">
        <v>42876.492971000007</v>
      </c>
      <c r="F8" s="57">
        <f>E8/$E$7*100</f>
        <v>42.794955290342635</v>
      </c>
      <c r="G8" s="58">
        <f>E8-C8</f>
        <v>-504.97890200002439</v>
      </c>
      <c r="H8" s="59">
        <f>(G8/C8)*100</f>
        <v>-1.1640428049061091</v>
      </c>
      <c r="I8" s="59"/>
      <c r="J8" s="43">
        <v>291801.7369909999</v>
      </c>
      <c r="K8" s="43">
        <v>360725.62422999926</v>
      </c>
      <c r="L8" s="57">
        <f>K8/$K$7*100</f>
        <v>44.950306584503821</v>
      </c>
      <c r="M8" s="145"/>
      <c r="N8" s="76"/>
      <c r="O8" s="76"/>
      <c r="P8" s="76"/>
      <c r="Q8" s="76"/>
      <c r="R8" s="76"/>
    </row>
    <row r="9" spans="1:18" s="22" customFormat="1" ht="15" customHeight="1" x14ac:dyDescent="0.2">
      <c r="A9" s="127"/>
      <c r="B9" s="41" t="s">
        <v>166</v>
      </c>
      <c r="C9" s="43">
        <v>9778.7313050000012</v>
      </c>
      <c r="D9" s="43">
        <v>10860.351928999997</v>
      </c>
      <c r="E9" s="43">
        <v>10068.302291</v>
      </c>
      <c r="F9" s="57">
        <f t="shared" ref="F9:F26" si="3">E9/$E$7*100</f>
        <v>10.049155528751493</v>
      </c>
      <c r="G9" s="58">
        <f t="shared" ref="G9:G26" si="4">E9-C9</f>
        <v>289.57098599999881</v>
      </c>
      <c r="H9" s="59">
        <f t="shared" ref="H9:H26" si="5">(G9/C9)*100</f>
        <v>2.9612326688221522</v>
      </c>
      <c r="I9" s="59"/>
      <c r="J9" s="43">
        <v>74816.905155999979</v>
      </c>
      <c r="K9" s="43">
        <v>79583.049065000014</v>
      </c>
      <c r="L9" s="57">
        <f t="shared" ref="L9:L26" si="6">K9/$K$7*100</f>
        <v>9.916906962285772</v>
      </c>
      <c r="M9" s="145"/>
      <c r="N9" s="76"/>
      <c r="O9" s="76"/>
      <c r="P9" s="76"/>
      <c r="Q9" s="76"/>
      <c r="R9" s="76"/>
    </row>
    <row r="10" spans="1:18" s="22" customFormat="1" ht="15" customHeight="1" x14ac:dyDescent="0.2">
      <c r="A10" s="127"/>
      <c r="B10" s="41" t="s">
        <v>58</v>
      </c>
      <c r="C10" s="43">
        <v>9066.586336999997</v>
      </c>
      <c r="D10" s="43">
        <v>8883.937925000002</v>
      </c>
      <c r="E10" s="43">
        <v>8275.9878849999968</v>
      </c>
      <c r="F10" s="57">
        <f t="shared" si="3"/>
        <v>8.260249544232531</v>
      </c>
      <c r="G10" s="58">
        <f t="shared" si="4"/>
        <v>-790.59845200000018</v>
      </c>
      <c r="H10" s="59">
        <f t="shared" si="5"/>
        <v>-8.7199131251155961</v>
      </c>
      <c r="I10" s="59"/>
      <c r="J10" s="43">
        <v>90858.874065999989</v>
      </c>
      <c r="K10" s="43">
        <v>64823.837398999996</v>
      </c>
      <c r="L10" s="57">
        <f t="shared" si="6"/>
        <v>8.0777498723273347</v>
      </c>
      <c r="M10" s="145"/>
      <c r="N10" s="76"/>
      <c r="O10" s="76"/>
      <c r="P10" s="76"/>
      <c r="Q10" s="76"/>
      <c r="R10" s="76"/>
    </row>
    <row r="11" spans="1:18" s="22" customFormat="1" ht="15" customHeight="1" x14ac:dyDescent="0.2">
      <c r="A11" s="127"/>
      <c r="B11" s="41" t="s">
        <v>165</v>
      </c>
      <c r="C11" s="43">
        <v>9861.9371819999978</v>
      </c>
      <c r="D11" s="43">
        <v>7961.8920770000032</v>
      </c>
      <c r="E11" s="43">
        <v>8252.3308670000024</v>
      </c>
      <c r="F11" s="57">
        <f t="shared" si="3"/>
        <v>8.2366375144823998</v>
      </c>
      <c r="G11" s="58">
        <f t="shared" si="4"/>
        <v>-1609.6063149999954</v>
      </c>
      <c r="H11" s="59">
        <f t="shared" si="5"/>
        <v>-16.321401011738828</v>
      </c>
      <c r="I11" s="59"/>
      <c r="J11" s="43">
        <v>71461.729252000077</v>
      </c>
      <c r="K11" s="43">
        <v>64036.984716999956</v>
      </c>
      <c r="L11" s="57">
        <f t="shared" si="6"/>
        <v>7.9796995345720392</v>
      </c>
      <c r="M11" s="145"/>
      <c r="N11" s="76"/>
      <c r="O11" s="76"/>
      <c r="P11" s="76"/>
      <c r="Q11" s="76"/>
      <c r="R11" s="76"/>
    </row>
    <row r="12" spans="1:18" s="22" customFormat="1" ht="15" customHeight="1" x14ac:dyDescent="0.2">
      <c r="A12" s="127"/>
      <c r="B12" s="41" t="s">
        <v>60</v>
      </c>
      <c r="C12" s="43">
        <v>6259.2045669999961</v>
      </c>
      <c r="D12" s="43">
        <v>5802.2692999999972</v>
      </c>
      <c r="E12" s="43">
        <v>5621.9857329999995</v>
      </c>
      <c r="F12" s="57">
        <f t="shared" si="3"/>
        <v>5.611294474326681</v>
      </c>
      <c r="G12" s="58">
        <f t="shared" si="4"/>
        <v>-637.2188339999966</v>
      </c>
      <c r="H12" s="59">
        <f t="shared" si="5"/>
        <v>-10.180508196833264</v>
      </c>
      <c r="I12" s="59"/>
      <c r="J12" s="43">
        <v>48668.42555</v>
      </c>
      <c r="K12" s="43">
        <v>42843.889432000004</v>
      </c>
      <c r="L12" s="57">
        <f t="shared" si="6"/>
        <v>5.3388110959732122</v>
      </c>
      <c r="M12" s="145"/>
      <c r="N12" s="76"/>
      <c r="O12" s="76"/>
      <c r="P12" s="76"/>
      <c r="Q12" s="76"/>
      <c r="R12" s="76"/>
    </row>
    <row r="13" spans="1:18" s="22" customFormat="1" ht="15" customHeight="1" x14ac:dyDescent="0.2">
      <c r="A13" s="127"/>
      <c r="B13" s="41" t="s">
        <v>59</v>
      </c>
      <c r="C13" s="43">
        <v>4557.3006040000009</v>
      </c>
      <c r="D13" s="43">
        <v>4918.0900469999988</v>
      </c>
      <c r="E13" s="43">
        <v>5696.975956000002</v>
      </c>
      <c r="F13" s="57">
        <f t="shared" si="3"/>
        <v>5.6861420893745942</v>
      </c>
      <c r="G13" s="58">
        <f t="shared" si="4"/>
        <v>1139.6753520000011</v>
      </c>
      <c r="H13" s="59">
        <f t="shared" si="5"/>
        <v>25.007684395444389</v>
      </c>
      <c r="I13" s="59"/>
      <c r="J13" s="43">
        <v>34261.025088999995</v>
      </c>
      <c r="K13" s="43">
        <v>39022.297579000035</v>
      </c>
      <c r="L13" s="57">
        <f t="shared" si="6"/>
        <v>4.862599499417315</v>
      </c>
      <c r="M13" s="145"/>
      <c r="N13" s="76"/>
      <c r="O13" s="76"/>
      <c r="P13" s="76"/>
      <c r="Q13" s="76"/>
      <c r="R13" s="76"/>
    </row>
    <row r="14" spans="1:18" s="22" customFormat="1" ht="15" customHeight="1" x14ac:dyDescent="0.2">
      <c r="A14" s="127"/>
      <c r="B14" s="41" t="s">
        <v>62</v>
      </c>
      <c r="C14" s="43">
        <v>2722.6645780000008</v>
      </c>
      <c r="D14" s="43">
        <v>3521.2948120000001</v>
      </c>
      <c r="E14" s="43">
        <v>3128.7759689999998</v>
      </c>
      <c r="F14" s="57">
        <f t="shared" si="3"/>
        <v>3.1228260155842356</v>
      </c>
      <c r="G14" s="58">
        <f t="shared" si="4"/>
        <v>406.111390999999</v>
      </c>
      <c r="H14" s="59">
        <f t="shared" si="5"/>
        <v>14.915953815299495</v>
      </c>
      <c r="I14" s="59"/>
      <c r="J14" s="43">
        <v>21437.777143000007</v>
      </c>
      <c r="K14" s="43">
        <v>22782.052404999995</v>
      </c>
      <c r="L14" s="57">
        <f t="shared" si="6"/>
        <v>2.8388896475400922</v>
      </c>
      <c r="M14" s="145"/>
      <c r="N14" s="76"/>
      <c r="O14" s="76"/>
      <c r="P14" s="76"/>
      <c r="Q14" s="76"/>
      <c r="R14" s="76"/>
    </row>
    <row r="15" spans="1:18" s="22" customFormat="1" ht="15" customHeight="1" x14ac:dyDescent="0.2">
      <c r="A15" s="127"/>
      <c r="B15" s="41" t="s">
        <v>61</v>
      </c>
      <c r="C15" s="43">
        <v>2873.9778370000013</v>
      </c>
      <c r="D15" s="43">
        <v>2593.0257549999983</v>
      </c>
      <c r="E15" s="43">
        <v>2531.3612540000008</v>
      </c>
      <c r="F15" s="57">
        <f t="shared" si="3"/>
        <v>2.5265473965397671</v>
      </c>
      <c r="G15" s="58">
        <f t="shared" si="4"/>
        <v>-342.61658300000045</v>
      </c>
      <c r="H15" s="59">
        <f t="shared" si="5"/>
        <v>-11.921336991159277</v>
      </c>
      <c r="I15" s="59"/>
      <c r="J15" s="43">
        <v>21046.155605000007</v>
      </c>
      <c r="K15" s="43">
        <v>20013.167112000014</v>
      </c>
      <c r="L15" s="57">
        <f t="shared" si="6"/>
        <v>2.4938566516631053</v>
      </c>
      <c r="M15" s="145"/>
      <c r="N15" s="76"/>
      <c r="O15" s="76"/>
      <c r="P15" s="76"/>
      <c r="Q15" s="76"/>
      <c r="R15" s="76"/>
    </row>
    <row r="16" spans="1:18" s="22" customFormat="1" ht="15" customHeight="1" x14ac:dyDescent="0.2">
      <c r="A16" s="127"/>
      <c r="B16" s="41" t="s">
        <v>167</v>
      </c>
      <c r="C16" s="43">
        <v>2841.6527399999995</v>
      </c>
      <c r="D16" s="43">
        <v>2488.9115470000002</v>
      </c>
      <c r="E16" s="43">
        <v>2307.7051190000016</v>
      </c>
      <c r="F16" s="57">
        <f t="shared" si="3"/>
        <v>2.3033165855634707</v>
      </c>
      <c r="G16" s="58">
        <f t="shared" si="4"/>
        <v>-533.94762099999798</v>
      </c>
      <c r="H16" s="59">
        <f t="shared" si="5"/>
        <v>-18.790037694753583</v>
      </c>
      <c r="I16" s="59"/>
      <c r="J16" s="43">
        <v>22634.303020000003</v>
      </c>
      <c r="K16" s="43">
        <v>18926.990012999995</v>
      </c>
      <c r="L16" s="57">
        <f t="shared" si="6"/>
        <v>2.358507260531447</v>
      </c>
      <c r="M16" s="145"/>
      <c r="N16" s="163"/>
      <c r="O16" s="163"/>
      <c r="P16" s="163"/>
      <c r="Q16" s="163"/>
      <c r="R16" s="163"/>
    </row>
    <row r="17" spans="1:22" s="22" customFormat="1" ht="15" customHeight="1" x14ac:dyDescent="0.2">
      <c r="A17" s="129"/>
      <c r="B17" s="41" t="s">
        <v>168</v>
      </c>
      <c r="C17" s="43">
        <v>1892.9330570000011</v>
      </c>
      <c r="D17" s="43">
        <v>1836.8146770000014</v>
      </c>
      <c r="E17" s="43">
        <v>1752.7212739999986</v>
      </c>
      <c r="F17" s="57">
        <f t="shared" si="3"/>
        <v>1.7493881462738701</v>
      </c>
      <c r="G17" s="58">
        <f t="shared" si="4"/>
        <v>-140.21178300000247</v>
      </c>
      <c r="H17" s="59">
        <f t="shared" si="5"/>
        <v>-7.4071178841483132</v>
      </c>
      <c r="I17" s="59"/>
      <c r="J17" s="43">
        <v>14285.183886999988</v>
      </c>
      <c r="K17" s="43">
        <v>14109.478917999977</v>
      </c>
      <c r="L17" s="57">
        <f t="shared" si="6"/>
        <v>1.7581933761026884</v>
      </c>
      <c r="M17" s="145"/>
      <c r="N17" s="95"/>
      <c r="O17" s="95"/>
      <c r="P17" s="95"/>
      <c r="Q17" s="95"/>
      <c r="R17" s="95"/>
    </row>
    <row r="18" spans="1:22" s="22" customFormat="1" ht="15" customHeight="1" x14ac:dyDescent="0.2">
      <c r="A18" s="129"/>
      <c r="B18" s="41" t="s">
        <v>64</v>
      </c>
      <c r="C18" s="43">
        <v>1413.8639299999998</v>
      </c>
      <c r="D18" s="43">
        <v>1470.2395170000004</v>
      </c>
      <c r="E18" s="43">
        <v>1436.2205789999994</v>
      </c>
      <c r="F18" s="57">
        <f t="shared" si="3"/>
        <v>1.4334893366149644</v>
      </c>
      <c r="G18" s="58">
        <f t="shared" si="4"/>
        <v>22.356648999999607</v>
      </c>
      <c r="H18" s="59">
        <f t="shared" si="5"/>
        <v>1.5812447383108226</v>
      </c>
      <c r="I18" s="59"/>
      <c r="J18" s="43">
        <v>10916.445083000002</v>
      </c>
      <c r="K18" s="43">
        <v>11037.769439000002</v>
      </c>
      <c r="L18" s="57">
        <f t="shared" si="6"/>
        <v>1.3754252178541384</v>
      </c>
      <c r="M18" s="145"/>
      <c r="N18" s="76"/>
      <c r="O18" s="76"/>
      <c r="P18" s="76"/>
      <c r="Q18" s="76"/>
      <c r="R18" s="76"/>
    </row>
    <row r="19" spans="1:22" s="22" customFormat="1" ht="15" customHeight="1" x14ac:dyDescent="0.2">
      <c r="A19" s="127"/>
      <c r="B19" s="41" t="s">
        <v>68</v>
      </c>
      <c r="C19" s="43">
        <v>1079.748499</v>
      </c>
      <c r="D19" s="43">
        <v>1188.0075570000001</v>
      </c>
      <c r="E19" s="43">
        <v>1206.6525690000001</v>
      </c>
      <c r="F19" s="57">
        <f t="shared" si="3"/>
        <v>1.2043578931760688</v>
      </c>
      <c r="G19" s="58">
        <f t="shared" si="4"/>
        <v>126.90407000000005</v>
      </c>
      <c r="H19" s="59">
        <f t="shared" si="5"/>
        <v>11.753113814701404</v>
      </c>
      <c r="I19" s="59"/>
      <c r="J19" s="43">
        <v>7109.0066489999972</v>
      </c>
      <c r="K19" s="43">
        <v>8798.2204780000011</v>
      </c>
      <c r="L19" s="57">
        <f t="shared" si="6"/>
        <v>1.0963532427959688</v>
      </c>
      <c r="M19" s="145"/>
      <c r="N19" s="95"/>
      <c r="O19" s="95"/>
      <c r="P19" s="95"/>
      <c r="Q19" s="95"/>
      <c r="R19" s="95"/>
    </row>
    <row r="20" spans="1:22" s="22" customFormat="1" ht="15" customHeight="1" x14ac:dyDescent="0.2">
      <c r="A20" s="127"/>
      <c r="B20" s="41" t="s">
        <v>65</v>
      </c>
      <c r="C20" s="43">
        <v>1467.3663179999994</v>
      </c>
      <c r="D20" s="43">
        <v>1174.9131360000006</v>
      </c>
      <c r="E20" s="43">
        <v>1086.0803749999995</v>
      </c>
      <c r="F20" s="57">
        <f t="shared" si="3"/>
        <v>1.0840149897819296</v>
      </c>
      <c r="G20" s="58">
        <f t="shared" si="4"/>
        <v>-381.28594299999986</v>
      </c>
      <c r="H20" s="59">
        <f t="shared" si="5"/>
        <v>-25.984373385351212</v>
      </c>
      <c r="I20" s="59"/>
      <c r="J20" s="43">
        <v>9610.3977840000025</v>
      </c>
      <c r="K20" s="43">
        <v>8770.932434999997</v>
      </c>
      <c r="L20" s="57">
        <f t="shared" si="6"/>
        <v>1.0929528580809666</v>
      </c>
      <c r="M20" s="145"/>
      <c r="N20" s="95"/>
      <c r="O20" s="95"/>
      <c r="P20" s="95"/>
      <c r="Q20" s="95"/>
      <c r="R20" s="95"/>
      <c r="S20" s="95"/>
      <c r="T20" s="95"/>
      <c r="U20" s="95"/>
      <c r="V20" s="95"/>
    </row>
    <row r="21" spans="1:22" s="22" customFormat="1" ht="15" customHeight="1" x14ac:dyDescent="0.2">
      <c r="A21" s="127"/>
      <c r="B21" s="41" t="s">
        <v>70</v>
      </c>
      <c r="C21" s="43">
        <v>786.64813599999991</v>
      </c>
      <c r="D21" s="43">
        <v>1011.119201</v>
      </c>
      <c r="E21" s="43">
        <v>878.06621399999995</v>
      </c>
      <c r="F21" s="57">
        <f t="shared" si="3"/>
        <v>0.87639640666287499</v>
      </c>
      <c r="G21" s="58">
        <f t="shared" si="4"/>
        <v>91.418078000000037</v>
      </c>
      <c r="H21" s="59">
        <f t="shared" si="5"/>
        <v>11.621215867217163</v>
      </c>
      <c r="I21" s="59"/>
      <c r="J21" s="43">
        <v>5903.1504709999963</v>
      </c>
      <c r="K21" s="43">
        <v>7815.3080830000026</v>
      </c>
      <c r="L21" s="57">
        <f t="shared" si="6"/>
        <v>0.97387174846001834</v>
      </c>
      <c r="M21" s="143"/>
      <c r="N21" s="133"/>
      <c r="O21" s="133"/>
      <c r="P21" s="133"/>
      <c r="Q21" s="133"/>
      <c r="R21" s="133"/>
    </row>
    <row r="22" spans="1:22" s="22" customFormat="1" ht="15" customHeight="1" x14ac:dyDescent="0.2">
      <c r="A22" s="127"/>
      <c r="B22" s="41" t="s">
        <v>66</v>
      </c>
      <c r="C22" s="43">
        <v>1174.228114</v>
      </c>
      <c r="D22" s="43">
        <v>1024.0409809999994</v>
      </c>
      <c r="E22" s="43">
        <v>897.68285900000024</v>
      </c>
      <c r="F22" s="57">
        <f t="shared" si="3"/>
        <v>0.89597574693889381</v>
      </c>
      <c r="G22" s="58">
        <f t="shared" si="4"/>
        <v>-276.54525499999977</v>
      </c>
      <c r="H22" s="59">
        <f t="shared" si="5"/>
        <v>-23.551237762307554</v>
      </c>
      <c r="I22" s="59"/>
      <c r="J22" s="43">
        <v>7696.4118810000027</v>
      </c>
      <c r="K22" s="43">
        <v>7278.9317779999974</v>
      </c>
      <c r="L22" s="57">
        <f t="shared" si="6"/>
        <v>0.90703347101333265</v>
      </c>
      <c r="M22" s="145"/>
      <c r="N22" s="163"/>
      <c r="O22" s="76"/>
      <c r="P22" s="76"/>
      <c r="Q22" s="76"/>
      <c r="R22" s="76"/>
    </row>
    <row r="23" spans="1:22" s="22" customFormat="1" ht="15" customHeight="1" x14ac:dyDescent="0.2">
      <c r="A23" s="127"/>
      <c r="B23" s="41" t="s">
        <v>67</v>
      </c>
      <c r="C23" s="43">
        <v>711.40350299999966</v>
      </c>
      <c r="D23" s="43">
        <v>733.26754400000016</v>
      </c>
      <c r="E23" s="43">
        <v>701.78466600000036</v>
      </c>
      <c r="F23" s="57">
        <f t="shared" si="3"/>
        <v>0.70045009103778844</v>
      </c>
      <c r="G23" s="58">
        <f t="shared" si="4"/>
        <v>-9.6188369999993029</v>
      </c>
      <c r="H23" s="59">
        <f t="shared" si="5"/>
        <v>-1.3520930048048003</v>
      </c>
      <c r="I23" s="59"/>
      <c r="J23" s="43">
        <v>6277.6650950000012</v>
      </c>
      <c r="K23" s="43">
        <v>5536.9795620000032</v>
      </c>
      <c r="L23" s="57">
        <f t="shared" si="6"/>
        <v>0.68996742162497393</v>
      </c>
      <c r="M23" s="143"/>
      <c r="N23" s="76"/>
      <c r="O23" s="163"/>
      <c r="P23" s="163"/>
      <c r="Q23" s="163"/>
      <c r="R23" s="163"/>
    </row>
    <row r="24" spans="1:22" s="22" customFormat="1" ht="15" customHeight="1" x14ac:dyDescent="0.2">
      <c r="A24" s="127"/>
      <c r="B24" s="41" t="s">
        <v>69</v>
      </c>
      <c r="C24" s="43">
        <v>548.01793100000032</v>
      </c>
      <c r="D24" s="43">
        <v>585.34273200000007</v>
      </c>
      <c r="E24" s="43">
        <v>577.77582199999983</v>
      </c>
      <c r="F24" s="57">
        <f t="shared" si="3"/>
        <v>0.57667707307718907</v>
      </c>
      <c r="G24" s="58">
        <f t="shared" si="4"/>
        <v>29.757890999999518</v>
      </c>
      <c r="H24" s="59">
        <f t="shared" si="5"/>
        <v>5.4300944032430758</v>
      </c>
      <c r="I24" s="59"/>
      <c r="J24" s="43">
        <v>3941.4183980000007</v>
      </c>
      <c r="K24" s="43">
        <v>4186.780322999999</v>
      </c>
      <c r="L24" s="57">
        <f t="shared" si="6"/>
        <v>0.52171802189695049</v>
      </c>
      <c r="M24" s="146"/>
      <c r="N24" s="133"/>
      <c r="O24" s="133"/>
      <c r="P24" s="133"/>
      <c r="Q24" s="133"/>
      <c r="R24" s="133"/>
    </row>
    <row r="25" spans="1:22" s="22" customFormat="1" ht="15" customHeight="1" x14ac:dyDescent="0.2">
      <c r="A25" s="127"/>
      <c r="B25" s="41" t="s">
        <v>71</v>
      </c>
      <c r="C25" s="43">
        <v>394.14235799999994</v>
      </c>
      <c r="D25" s="43">
        <v>308.19479100000018</v>
      </c>
      <c r="E25" s="43">
        <v>250.37039199999998</v>
      </c>
      <c r="F25" s="57">
        <f t="shared" si="3"/>
        <v>0.24989426581396224</v>
      </c>
      <c r="G25" s="58">
        <f t="shared" si="4"/>
        <v>-143.77196599999996</v>
      </c>
      <c r="H25" s="59">
        <f t="shared" si="5"/>
        <v>-36.477166963110314</v>
      </c>
      <c r="I25" s="59"/>
      <c r="J25" s="43">
        <v>2442.1985619999987</v>
      </c>
      <c r="K25" s="43">
        <v>2098.5958989999999</v>
      </c>
      <c r="L25" s="57">
        <f t="shared" si="6"/>
        <v>0.26150770203362605</v>
      </c>
      <c r="M25" s="145"/>
    </row>
    <row r="26" spans="1:22" s="79" customFormat="1" ht="15" customHeight="1" x14ac:dyDescent="0.2">
      <c r="A26" s="127"/>
      <c r="B26" s="41" t="s">
        <v>63</v>
      </c>
      <c r="C26" s="43">
        <v>2471.3402360000009</v>
      </c>
      <c r="D26" s="43">
        <v>3006.2303559999996</v>
      </c>
      <c r="E26" s="43">
        <v>2643.2582620000007</v>
      </c>
      <c r="F26" s="57">
        <f t="shared" si="3"/>
        <v>2.6382316114246449</v>
      </c>
      <c r="G26" s="58">
        <f t="shared" si="4"/>
        <v>171.91802599999983</v>
      </c>
      <c r="H26" s="59">
        <f t="shared" si="5"/>
        <v>6.9564693479137674</v>
      </c>
      <c r="I26" s="59"/>
      <c r="J26" s="43">
        <v>17906.058884999984</v>
      </c>
      <c r="K26" s="43">
        <v>20107.807224999986</v>
      </c>
      <c r="L26" s="57">
        <f t="shared" si="6"/>
        <v>2.5056498313231907</v>
      </c>
      <c r="M26" s="145"/>
    </row>
    <row r="27" spans="1:22" s="22" customFormat="1" ht="6" customHeight="1" x14ac:dyDescent="0.2">
      <c r="A27" s="127"/>
      <c r="B27" s="41"/>
      <c r="C27" s="56"/>
      <c r="D27" s="56"/>
      <c r="E27" s="56"/>
      <c r="F27" s="57"/>
      <c r="G27" s="58"/>
      <c r="H27" s="59"/>
      <c r="I27" s="59"/>
      <c r="J27" s="56"/>
      <c r="K27" s="56"/>
      <c r="L27" s="57"/>
    </row>
    <row r="28" spans="1:22" s="23" customFormat="1" ht="15" customHeight="1" x14ac:dyDescent="0.2">
      <c r="A28" s="60" t="s">
        <v>53</v>
      </c>
      <c r="B28" s="61"/>
      <c r="C28" s="61">
        <f t="shared" ref="C28:E28" si="7">SUM(C29:C35)</f>
        <v>7630.6170159999983</v>
      </c>
      <c r="D28" s="61">
        <f t="shared" si="7"/>
        <v>6257.6139569999996</v>
      </c>
      <c r="E28" s="61">
        <f t="shared" si="7"/>
        <v>6078.9506220000003</v>
      </c>
      <c r="F28" s="62">
        <f>E28/$E$5*100</f>
        <v>5.2644248004944068</v>
      </c>
      <c r="G28" s="63">
        <f>E28-C28</f>
        <v>-1551.666393999998</v>
      </c>
      <c r="H28" s="64">
        <f>(G28/C28)*100</f>
        <v>-20.334743451891761</v>
      </c>
      <c r="I28" s="64"/>
      <c r="J28" s="61">
        <f t="shared" ref="J28:K28" si="8">SUM(J29:J35)</f>
        <v>52061.189102000018</v>
      </c>
      <c r="K28" s="61">
        <f t="shared" si="8"/>
        <v>57137.490121999974</v>
      </c>
      <c r="L28" s="62">
        <f>K28/$K$5*100</f>
        <v>6.0423487404279834</v>
      </c>
      <c r="M28" s="22"/>
      <c r="N28" s="95"/>
      <c r="O28" s="95"/>
      <c r="P28" s="95"/>
      <c r="Q28" s="95"/>
      <c r="R28" s="95"/>
    </row>
    <row r="29" spans="1:22" s="22" customFormat="1" x14ac:dyDescent="0.2">
      <c r="A29" s="127"/>
      <c r="B29" s="42" t="s">
        <v>169</v>
      </c>
      <c r="C29" s="43">
        <v>288.88610499999999</v>
      </c>
      <c r="D29" s="43">
        <v>682.62259799999993</v>
      </c>
      <c r="E29" s="43">
        <v>572.35596799999985</v>
      </c>
      <c r="F29" s="57">
        <f>E29/$E$28*100</f>
        <v>9.4153745208690705</v>
      </c>
      <c r="G29" s="58">
        <f>E29-C29</f>
        <v>283.46986299999986</v>
      </c>
      <c r="H29" s="59">
        <f>(G29/C29)*100</f>
        <v>98.125128932732807</v>
      </c>
      <c r="I29" s="59"/>
      <c r="J29" s="43">
        <v>2593.7854919999995</v>
      </c>
      <c r="K29" s="43">
        <v>5060.209715</v>
      </c>
      <c r="L29" s="57">
        <f>K29/$K$28*100</f>
        <v>8.8561988008143864</v>
      </c>
      <c r="M29" s="145"/>
      <c r="N29" s="95"/>
      <c r="O29" s="95"/>
      <c r="P29" s="95"/>
      <c r="Q29" s="95"/>
      <c r="R29" s="95"/>
    </row>
    <row r="30" spans="1:22" s="22" customFormat="1" ht="15" customHeight="1" x14ac:dyDescent="0.2">
      <c r="A30" s="127"/>
      <c r="B30" s="41" t="s">
        <v>72</v>
      </c>
      <c r="C30" s="43">
        <v>573.68287900000007</v>
      </c>
      <c r="D30" s="43">
        <v>416.38928599999997</v>
      </c>
      <c r="E30" s="43">
        <v>457.56510800000001</v>
      </c>
      <c r="F30" s="57">
        <f t="shared" ref="F30:F35" si="9">E30/$E$28*100</f>
        <v>7.5270410380378978</v>
      </c>
      <c r="G30" s="58">
        <f t="shared" ref="G30:G35" si="10">E30-C30</f>
        <v>-116.11777100000006</v>
      </c>
      <c r="H30" s="59">
        <f t="shared" ref="H30:H35" si="11">(G30/C30)*100</f>
        <v>-20.240759355134955</v>
      </c>
      <c r="I30" s="59"/>
      <c r="J30" s="43">
        <v>4773.5879960000002</v>
      </c>
      <c r="K30" s="43">
        <v>4849.2143779999979</v>
      </c>
      <c r="L30" s="57">
        <f t="shared" ref="L30:L35" si="12">K30/$K$28*100</f>
        <v>8.4869222775553403</v>
      </c>
      <c r="M30" s="143"/>
      <c r="N30" s="95"/>
      <c r="O30" s="95"/>
      <c r="P30" s="95"/>
      <c r="Q30" s="95"/>
      <c r="R30" s="95"/>
    </row>
    <row r="31" spans="1:22" s="22" customFormat="1" ht="15" customHeight="1" x14ac:dyDescent="0.2">
      <c r="A31" s="127"/>
      <c r="B31" s="41" t="s">
        <v>74</v>
      </c>
      <c r="C31" s="43">
        <v>469.39061299999992</v>
      </c>
      <c r="D31" s="43">
        <v>348.34855900000002</v>
      </c>
      <c r="E31" s="43">
        <v>383.17437900000004</v>
      </c>
      <c r="F31" s="57">
        <f t="shared" si="9"/>
        <v>6.3032980990711529</v>
      </c>
      <c r="G31" s="58">
        <f t="shared" si="10"/>
        <v>-86.216233999999872</v>
      </c>
      <c r="H31" s="59">
        <f t="shared" si="11"/>
        <v>-18.367694541006912</v>
      </c>
      <c r="I31" s="59"/>
      <c r="J31" s="43">
        <v>3020.5301119999999</v>
      </c>
      <c r="K31" s="43">
        <v>3532.6934180000007</v>
      </c>
      <c r="L31" s="57">
        <f t="shared" si="12"/>
        <v>6.1827941872437755</v>
      </c>
      <c r="M31" s="145"/>
      <c r="N31" s="133"/>
      <c r="O31" s="133"/>
      <c r="P31" s="133"/>
      <c r="Q31" s="133"/>
      <c r="R31" s="133"/>
    </row>
    <row r="32" spans="1:22" s="22" customFormat="1" ht="15" customHeight="1" x14ac:dyDescent="0.2">
      <c r="A32" s="127"/>
      <c r="B32" s="41" t="s">
        <v>73</v>
      </c>
      <c r="C32" s="43">
        <v>367.39675500000004</v>
      </c>
      <c r="D32" s="43">
        <v>364.84435199999996</v>
      </c>
      <c r="E32" s="43">
        <v>378.55123200000003</v>
      </c>
      <c r="F32" s="57">
        <f t="shared" si="9"/>
        <v>6.2272463709444486</v>
      </c>
      <c r="G32" s="58">
        <f t="shared" si="10"/>
        <v>11.154476999999986</v>
      </c>
      <c r="H32" s="59">
        <f t="shared" si="11"/>
        <v>3.0360847906781276</v>
      </c>
      <c r="I32" s="59"/>
      <c r="J32" s="43">
        <v>2920.9021680000001</v>
      </c>
      <c r="K32" s="43">
        <v>3182.3788790000017</v>
      </c>
      <c r="L32" s="57">
        <f t="shared" si="12"/>
        <v>5.5696861591312219</v>
      </c>
      <c r="M32" s="145"/>
      <c r="N32" s="95"/>
      <c r="O32" s="95"/>
      <c r="P32" s="95"/>
      <c r="Q32" s="95"/>
      <c r="R32" s="95"/>
    </row>
    <row r="33" spans="1:18" s="22" customFormat="1" ht="15" customHeight="1" x14ac:dyDescent="0.2">
      <c r="A33" s="127"/>
      <c r="B33" s="41" t="s">
        <v>75</v>
      </c>
      <c r="C33" s="43">
        <v>94.143903999999992</v>
      </c>
      <c r="D33" s="43">
        <v>74.345222000000007</v>
      </c>
      <c r="E33" s="43">
        <v>90.067163000000036</v>
      </c>
      <c r="F33" s="57">
        <f t="shared" si="9"/>
        <v>1.4816235334112249</v>
      </c>
      <c r="G33" s="58">
        <f t="shared" si="10"/>
        <v>-4.0767409999999558</v>
      </c>
      <c r="H33" s="59">
        <f t="shared" si="11"/>
        <v>-4.3303292372493454</v>
      </c>
      <c r="I33" s="59"/>
      <c r="J33" s="43">
        <v>646.02361300000018</v>
      </c>
      <c r="K33" s="43">
        <v>612.36073699999997</v>
      </c>
      <c r="L33" s="57">
        <f t="shared" si="12"/>
        <v>1.0717319498852458</v>
      </c>
      <c r="M33" s="146"/>
      <c r="N33" s="133"/>
      <c r="O33" s="133"/>
      <c r="P33" s="133"/>
      <c r="Q33" s="133"/>
      <c r="R33" s="133"/>
    </row>
    <row r="34" spans="1:18" s="22" customFormat="1" ht="15" customHeight="1" x14ac:dyDescent="0.2">
      <c r="A34" s="127"/>
      <c r="B34" s="41" t="s">
        <v>76</v>
      </c>
      <c r="C34" s="43">
        <v>5.3741300000000001</v>
      </c>
      <c r="D34" s="43">
        <v>4.3673019999999996</v>
      </c>
      <c r="E34" s="43">
        <v>3.5978559999999997</v>
      </c>
      <c r="F34" s="57">
        <f t="shared" si="9"/>
        <v>5.9185478279412146E-2</v>
      </c>
      <c r="G34" s="58">
        <f t="shared" si="10"/>
        <v>-1.7762740000000004</v>
      </c>
      <c r="H34" s="59">
        <f t="shared" si="11"/>
        <v>-33.05230800148118</v>
      </c>
      <c r="I34" s="59"/>
      <c r="J34" s="43">
        <v>32.093598</v>
      </c>
      <c r="K34" s="43">
        <v>66.048524999999984</v>
      </c>
      <c r="L34" s="57">
        <f t="shared" si="12"/>
        <v>0.11559577583644849</v>
      </c>
      <c r="M34" s="143"/>
    </row>
    <row r="35" spans="1:18" s="79" customFormat="1" ht="15" customHeight="1" x14ac:dyDescent="0.2">
      <c r="A35" s="127"/>
      <c r="B35" s="41" t="s">
        <v>134</v>
      </c>
      <c r="C35" s="43">
        <v>5831.7426299999988</v>
      </c>
      <c r="D35" s="43">
        <v>4366.6966379999994</v>
      </c>
      <c r="E35" s="43">
        <v>4193.6389159999999</v>
      </c>
      <c r="F35" s="57">
        <f t="shared" si="9"/>
        <v>68.986230959386788</v>
      </c>
      <c r="G35" s="58">
        <f t="shared" si="10"/>
        <v>-1638.1037139999989</v>
      </c>
      <c r="H35" s="59">
        <f t="shared" si="11"/>
        <v>-28.089437719236237</v>
      </c>
      <c r="I35" s="59"/>
      <c r="J35" s="43">
        <v>38074.266123000016</v>
      </c>
      <c r="K35" s="43">
        <v>39834.58446999998</v>
      </c>
      <c r="L35" s="57">
        <f t="shared" si="12"/>
        <v>69.717070849533584</v>
      </c>
      <c r="M35" s="143"/>
    </row>
    <row r="36" spans="1:18" s="22" customFormat="1" ht="6" customHeight="1" x14ac:dyDescent="0.2">
      <c r="A36" s="127"/>
      <c r="B36" s="41"/>
      <c r="C36" s="56"/>
      <c r="D36" s="56"/>
      <c r="E36" s="56"/>
      <c r="F36" s="57"/>
      <c r="G36" s="58"/>
      <c r="H36" s="59"/>
      <c r="I36" s="59"/>
      <c r="J36" s="56"/>
      <c r="K36" s="56"/>
      <c r="L36" s="57"/>
    </row>
    <row r="37" spans="1:18" s="23" customFormat="1" ht="15" customHeight="1" x14ac:dyDescent="0.2">
      <c r="A37" s="60" t="s">
        <v>54</v>
      </c>
      <c r="B37" s="61"/>
      <c r="C37" s="61">
        <f>SUM(C38:C44)</f>
        <v>9772.2808189999996</v>
      </c>
      <c r="D37" s="61">
        <f t="shared" ref="D37:E37" si="13">SUM(D38:D44)</f>
        <v>9215.4907690000018</v>
      </c>
      <c r="E37" s="61">
        <f t="shared" si="13"/>
        <v>7398.5600199999972</v>
      </c>
      <c r="F37" s="62">
        <f>E37/$E$5*100</f>
        <v>6.4072181662860661</v>
      </c>
      <c r="G37" s="63">
        <f>E37-C37</f>
        <v>-2373.7207990000024</v>
      </c>
      <c r="H37" s="64">
        <f>(G37/C37)*100</f>
        <v>-24.290345754133842</v>
      </c>
      <c r="I37" s="64"/>
      <c r="J37" s="61">
        <f t="shared" ref="J37" si="14">SUM(J38:J44)</f>
        <v>80575.704849000002</v>
      </c>
      <c r="K37" s="61">
        <f t="shared" ref="K37" si="15">SUM(K38:K44)</f>
        <v>67855.892025000008</v>
      </c>
      <c r="L37" s="62">
        <f>K37/$K$5*100</f>
        <v>7.1758308394790333</v>
      </c>
      <c r="M37" s="22"/>
      <c r="N37" s="95"/>
      <c r="O37" s="95"/>
      <c r="P37" s="95"/>
      <c r="Q37" s="95"/>
      <c r="R37" s="95"/>
    </row>
    <row r="38" spans="1:18" s="22" customFormat="1" ht="15" customHeight="1" x14ac:dyDescent="0.2">
      <c r="A38" s="127"/>
      <c r="B38" s="41" t="s">
        <v>77</v>
      </c>
      <c r="C38" s="43">
        <v>4390.8522409999996</v>
      </c>
      <c r="D38" s="43">
        <v>5623.3771920000008</v>
      </c>
      <c r="E38" s="43">
        <v>3588.5144629999995</v>
      </c>
      <c r="F38" s="57">
        <f>E38/$E$37*100</f>
        <v>48.502876955778227</v>
      </c>
      <c r="G38" s="58">
        <f>E38-C38</f>
        <v>-802.33777800000007</v>
      </c>
      <c r="H38" s="59">
        <f>(G38/C38)*100</f>
        <v>-18.272939601749631</v>
      </c>
      <c r="I38" s="59"/>
      <c r="J38" s="43">
        <v>43201.563200999997</v>
      </c>
      <c r="K38" s="43">
        <v>35487.996476</v>
      </c>
      <c r="L38" s="57">
        <f>K38/$K$37*100</f>
        <v>52.29906411505906</v>
      </c>
      <c r="M38" s="145"/>
      <c r="N38" s="158"/>
      <c r="O38" s="158"/>
      <c r="P38" s="158"/>
      <c r="Q38" s="95"/>
      <c r="R38" s="95"/>
    </row>
    <row r="39" spans="1:18" s="22" customFormat="1" ht="15" customHeight="1" x14ac:dyDescent="0.2">
      <c r="A39" s="127"/>
      <c r="B39" s="41" t="s">
        <v>133</v>
      </c>
      <c r="C39" s="43">
        <v>1950.4325319999996</v>
      </c>
      <c r="D39" s="43">
        <v>1876.5885340000004</v>
      </c>
      <c r="E39" s="43">
        <v>2177.2680389999987</v>
      </c>
      <c r="F39" s="57">
        <f t="shared" ref="F39:F44" si="16">E39/$E$37*100</f>
        <v>29.428267569829075</v>
      </c>
      <c r="G39" s="58">
        <f t="shared" ref="G39:G44" si="17">E39-C39</f>
        <v>226.8355069999991</v>
      </c>
      <c r="H39" s="59">
        <f t="shared" ref="H39:H44" si="18">(G39/C39)*100</f>
        <v>11.630010435039193</v>
      </c>
      <c r="I39" s="59"/>
      <c r="J39" s="43">
        <v>11982.532170000006</v>
      </c>
      <c r="K39" s="43">
        <v>14093.075728000005</v>
      </c>
      <c r="L39" s="57">
        <f t="shared" ref="L39:L44" si="19">K39/$K$37*100</f>
        <v>20.769126021963903</v>
      </c>
      <c r="M39" s="145"/>
      <c r="N39" s="95"/>
      <c r="O39" s="95"/>
      <c r="P39" s="95"/>
      <c r="Q39" s="95"/>
      <c r="R39" s="95"/>
    </row>
    <row r="40" spans="1:18" s="22" customFormat="1" ht="15" customHeight="1" x14ac:dyDescent="0.2">
      <c r="A40" s="127"/>
      <c r="B40" s="41" t="s">
        <v>79</v>
      </c>
      <c r="C40" s="43">
        <v>963.62429200000008</v>
      </c>
      <c r="D40" s="43">
        <v>509.167236</v>
      </c>
      <c r="E40" s="43">
        <v>156.432602</v>
      </c>
      <c r="F40" s="57">
        <f t="shared" si="16"/>
        <v>2.114365519467666</v>
      </c>
      <c r="G40" s="58">
        <f t="shared" si="17"/>
        <v>-807.19169000000011</v>
      </c>
      <c r="H40" s="59">
        <f t="shared" si="18"/>
        <v>-83.766224731080158</v>
      </c>
      <c r="I40" s="59"/>
      <c r="J40" s="43">
        <v>6858.593178000001</v>
      </c>
      <c r="K40" s="43">
        <v>4044.2820620000007</v>
      </c>
      <c r="L40" s="57">
        <f t="shared" si="19"/>
        <v>5.9601044821722686</v>
      </c>
      <c r="M40" s="145"/>
      <c r="N40" s="133"/>
      <c r="O40" s="133"/>
      <c r="P40" s="133"/>
      <c r="Q40" s="133"/>
      <c r="R40" s="133"/>
    </row>
    <row r="41" spans="1:18" s="22" customFormat="1" ht="15" customHeight="1" x14ac:dyDescent="0.2">
      <c r="A41" s="127"/>
      <c r="B41" s="41" t="s">
        <v>135</v>
      </c>
      <c r="C41" s="43">
        <v>301.50137099999989</v>
      </c>
      <c r="D41" s="43">
        <v>207.56608500000002</v>
      </c>
      <c r="E41" s="43">
        <v>216.80024799999998</v>
      </c>
      <c r="F41" s="57">
        <f t="shared" si="16"/>
        <v>2.930303294342945</v>
      </c>
      <c r="G41" s="58">
        <f t="shared" si="17"/>
        <v>-84.70112299999991</v>
      </c>
      <c r="H41" s="59">
        <f t="shared" si="18"/>
        <v>-28.093113712574109</v>
      </c>
      <c r="I41" s="59"/>
      <c r="J41" s="43">
        <v>2028.4073529999998</v>
      </c>
      <c r="K41" s="43">
        <v>1831.8970390000011</v>
      </c>
      <c r="L41" s="57">
        <f t="shared" si="19"/>
        <v>2.6996875058765406</v>
      </c>
      <c r="M41" s="145"/>
      <c r="N41" s="95"/>
      <c r="O41" s="95"/>
      <c r="P41" s="95"/>
      <c r="Q41" s="95"/>
      <c r="R41" s="95"/>
    </row>
    <row r="42" spans="1:18" s="22" customFormat="1" ht="15" customHeight="1" x14ac:dyDescent="0.2">
      <c r="A42" s="127"/>
      <c r="B42" s="41" t="s">
        <v>80</v>
      </c>
      <c r="C42" s="43">
        <v>58.085647999999999</v>
      </c>
      <c r="D42" s="43">
        <v>37.878171000000002</v>
      </c>
      <c r="E42" s="43">
        <v>84.494394</v>
      </c>
      <c r="F42" s="57">
        <f t="shared" si="16"/>
        <v>1.1420383665414939</v>
      </c>
      <c r="G42" s="58">
        <f t="shared" si="17"/>
        <v>26.408746000000001</v>
      </c>
      <c r="H42" s="59">
        <f>(G42/C42)*100</f>
        <v>45.465182724655151</v>
      </c>
      <c r="I42" s="59"/>
      <c r="J42" s="43">
        <v>364.42407500000007</v>
      </c>
      <c r="K42" s="43">
        <v>416.66040199999998</v>
      </c>
      <c r="L42" s="57">
        <f t="shared" si="19"/>
        <v>0.61403717432008798</v>
      </c>
      <c r="M42" s="146"/>
      <c r="N42" s="95"/>
      <c r="O42" s="95"/>
      <c r="P42" s="95"/>
      <c r="Q42" s="95"/>
      <c r="R42" s="95"/>
    </row>
    <row r="43" spans="1:18" s="22" customFormat="1" ht="15" customHeight="1" x14ac:dyDescent="0.2">
      <c r="A43" s="127"/>
      <c r="B43" s="41" t="s">
        <v>170</v>
      </c>
      <c r="C43" s="43">
        <v>61.622</v>
      </c>
      <c r="D43" s="43">
        <v>0</v>
      </c>
      <c r="E43" s="43">
        <v>0.12224</v>
      </c>
      <c r="F43" s="57">
        <f t="shared" si="16"/>
        <v>1.6522133992230566E-3</v>
      </c>
      <c r="G43" s="58">
        <f t="shared" si="17"/>
        <v>-61.499760000000002</v>
      </c>
      <c r="H43" s="59">
        <f>(G43/C43)*100</f>
        <v>-99.801629288241216</v>
      </c>
      <c r="I43" s="59"/>
      <c r="J43" s="43">
        <v>356.28254099999998</v>
      </c>
      <c r="K43" s="43">
        <v>272.76217500000001</v>
      </c>
      <c r="L43" s="57">
        <f t="shared" si="19"/>
        <v>0.40197272021640623</v>
      </c>
      <c r="M43" s="170"/>
      <c r="N43" s="95"/>
      <c r="O43" s="95"/>
      <c r="P43" s="95"/>
      <c r="Q43" s="95"/>
      <c r="R43" s="95"/>
    </row>
    <row r="44" spans="1:18" s="79" customFormat="1" ht="15" customHeight="1" x14ac:dyDescent="0.2">
      <c r="A44" s="127"/>
      <c r="B44" s="41" t="s">
        <v>78</v>
      </c>
      <c r="C44" s="43">
        <v>2046.1627349999999</v>
      </c>
      <c r="D44" s="43">
        <v>960.91355099999998</v>
      </c>
      <c r="E44" s="43">
        <v>1174.928034</v>
      </c>
      <c r="F44" s="57">
        <f t="shared" si="16"/>
        <v>15.880496080641384</v>
      </c>
      <c r="G44" s="58">
        <f t="shared" si="17"/>
        <v>-871.23470099999986</v>
      </c>
      <c r="H44" s="59">
        <f t="shared" si="18"/>
        <v>-42.578954552214533</v>
      </c>
      <c r="I44" s="59"/>
      <c r="J44" s="43">
        <v>15783.902330999998</v>
      </c>
      <c r="K44" s="43">
        <v>11709.218143</v>
      </c>
      <c r="L44" s="57">
        <f t="shared" si="19"/>
        <v>17.256007980391736</v>
      </c>
      <c r="M44" s="145"/>
      <c r="N44" s="133"/>
      <c r="O44" s="133"/>
      <c r="P44" s="133"/>
      <c r="Q44" s="133"/>
      <c r="R44" s="133"/>
    </row>
    <row r="45" spans="1:18" s="22" customFormat="1" ht="6" customHeight="1" x14ac:dyDescent="0.2">
      <c r="A45" s="127"/>
      <c r="B45" s="41"/>
      <c r="C45" s="112"/>
      <c r="D45" s="112"/>
      <c r="E45" s="112"/>
      <c r="F45" s="57"/>
      <c r="G45" s="58"/>
      <c r="H45" s="59"/>
      <c r="I45" s="59"/>
      <c r="J45" s="43"/>
      <c r="K45" s="43"/>
      <c r="L45" s="57"/>
    </row>
    <row r="46" spans="1:18" s="23" customFormat="1" ht="15" customHeight="1" x14ac:dyDescent="0.2">
      <c r="A46" s="60" t="s">
        <v>55</v>
      </c>
      <c r="B46" s="61"/>
      <c r="C46" s="147">
        <v>2053.7550739999997</v>
      </c>
      <c r="D46" s="147">
        <v>2078.5654750000008</v>
      </c>
      <c r="E46" s="147">
        <v>1804.2245479999995</v>
      </c>
      <c r="F46" s="148">
        <f>E46/$E$5*100</f>
        <v>1.5624743556523675</v>
      </c>
      <c r="G46" s="149">
        <f>E46-C46</f>
        <v>-249.53052600000024</v>
      </c>
      <c r="H46" s="150">
        <f>(G46/C46)*100</f>
        <v>-12.149965161814629</v>
      </c>
      <c r="I46" s="150"/>
      <c r="J46" s="147">
        <v>16853.681235000004</v>
      </c>
      <c r="K46" s="147">
        <v>18125.140769000016</v>
      </c>
      <c r="L46" s="62">
        <f>K46/$K$5*100</f>
        <v>1.9167524030510161</v>
      </c>
      <c r="M46" s="146"/>
      <c r="N46" s="95"/>
      <c r="O46" s="95"/>
      <c r="P46" s="95"/>
      <c r="Q46" s="95"/>
      <c r="R46" s="95"/>
    </row>
    <row r="47" spans="1:18" x14ac:dyDescent="0.2">
      <c r="N47" s="156"/>
      <c r="O47" s="156"/>
      <c r="P47" s="156"/>
      <c r="Q47" s="156"/>
      <c r="R47" s="156"/>
    </row>
    <row r="48" spans="1:18" x14ac:dyDescent="0.2">
      <c r="M48" s="23"/>
      <c r="N48" s="95"/>
      <c r="O48" s="95"/>
      <c r="P48" s="95"/>
      <c r="Q48" s="95"/>
      <c r="R48" s="95"/>
    </row>
    <row r="49" spans="3:11" x14ac:dyDescent="0.2">
      <c r="C49" s="156"/>
      <c r="D49" s="156"/>
      <c r="E49" s="156"/>
    </row>
    <row r="50" spans="3:11" x14ac:dyDescent="0.2">
      <c r="C50" s="156"/>
      <c r="D50" s="156"/>
      <c r="E50" s="156"/>
      <c r="J50" s="156"/>
      <c r="K50" s="156"/>
    </row>
  </sheetData>
  <sortState ref="M39:R43">
    <sortCondition descending="1" ref="R39:R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M45" sqref="M45"/>
    </sheetView>
  </sheetViews>
  <sheetFormatPr defaultColWidth="9.140625" defaultRowHeight="12.75" x14ac:dyDescent="0.2"/>
  <cols>
    <col min="1" max="1" width="1.42578125" style="21" customWidth="1"/>
    <col min="2" max="2" width="54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0" width="11" style="21" bestFit="1" customWidth="1"/>
    <col min="11" max="11" width="10" style="21" bestFit="1" customWidth="1"/>
    <col min="12" max="12" width="8.28515625" style="21" customWidth="1"/>
    <col min="13" max="13" width="21.5703125" style="21" customWidth="1"/>
    <col min="14" max="14" width="12.85546875" style="154" bestFit="1" customWidth="1"/>
    <col min="15" max="16" width="12.28515625" style="154" bestFit="1" customWidth="1"/>
    <col min="17" max="18" width="13.42578125" style="154" bestFit="1" customWidth="1"/>
    <col min="19" max="19" width="9.140625" style="154"/>
    <col min="20" max="36" width="9.140625" style="151"/>
    <col min="37" max="16384" width="9.140625" style="21"/>
  </cols>
  <sheetData>
    <row r="1" spans="1:36" x14ac:dyDescent="0.2">
      <c r="A1" s="97" t="s">
        <v>131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N1" s="155"/>
      <c r="O1" s="155"/>
      <c r="P1" s="155"/>
      <c r="Q1" s="95"/>
      <c r="R1" s="155"/>
    </row>
    <row r="2" spans="1:36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36" s="1" customFormat="1" ht="12" x14ac:dyDescent="0.2">
      <c r="A3" s="27"/>
      <c r="B3" s="13"/>
      <c r="C3" s="182" t="s">
        <v>122</v>
      </c>
      <c r="D3" s="182"/>
      <c r="E3" s="182"/>
      <c r="F3" s="13"/>
      <c r="G3" s="183" t="s">
        <v>106</v>
      </c>
      <c r="H3" s="183"/>
      <c r="I3" s="14"/>
      <c r="J3" s="182" t="s">
        <v>122</v>
      </c>
      <c r="K3" s="182"/>
      <c r="L3" s="182"/>
      <c r="S3" s="154"/>
      <c r="T3" s="151"/>
      <c r="U3" s="151"/>
      <c r="V3" s="151"/>
      <c r="W3" s="151"/>
    </row>
    <row r="4" spans="1:36" s="22" customFormat="1" ht="24" x14ac:dyDescent="0.2">
      <c r="A4" s="28"/>
      <c r="B4" s="28" t="s">
        <v>81</v>
      </c>
      <c r="C4" s="17" t="s">
        <v>181</v>
      </c>
      <c r="D4" s="17" t="s">
        <v>176</v>
      </c>
      <c r="E4" s="17" t="s">
        <v>182</v>
      </c>
      <c r="F4" s="18" t="s">
        <v>116</v>
      </c>
      <c r="G4" s="17" t="s">
        <v>123</v>
      </c>
      <c r="H4" s="17" t="s">
        <v>2</v>
      </c>
      <c r="I4" s="20"/>
      <c r="J4" s="17" t="s">
        <v>183</v>
      </c>
      <c r="K4" s="17" t="s">
        <v>184</v>
      </c>
      <c r="L4" s="18" t="s">
        <v>116</v>
      </c>
      <c r="M4" s="160"/>
      <c r="S4" s="154"/>
      <c r="T4" s="151"/>
      <c r="U4" s="151"/>
      <c r="V4" s="151"/>
      <c r="W4" s="15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2" customFormat="1" ht="15" customHeight="1" x14ac:dyDescent="0.2">
      <c r="A5" s="91" t="s">
        <v>109</v>
      </c>
      <c r="B5" s="84"/>
      <c r="C5" s="92">
        <v>122739.87201399999</v>
      </c>
      <c r="D5" s="92">
        <v>125457.70533700001</v>
      </c>
      <c r="E5" s="92">
        <v>115472.26624700001</v>
      </c>
      <c r="F5" s="93">
        <f>E5/E$5*100</f>
        <v>100</v>
      </c>
      <c r="G5" s="93">
        <f t="shared" ref="G5" si="0">E5-C5</f>
        <v>-7267.6057669999864</v>
      </c>
      <c r="H5" s="93">
        <f t="shared" ref="H5" si="1">G5/C5*100</f>
        <v>-5.9211449773803135</v>
      </c>
      <c r="I5" s="94"/>
      <c r="J5" s="92">
        <v>912565.44375300012</v>
      </c>
      <c r="K5" s="92">
        <v>945617.21900799999</v>
      </c>
      <c r="L5" s="92">
        <f>K5/K$5*100</f>
        <v>100</v>
      </c>
      <c r="S5" s="154"/>
      <c r="T5" s="151"/>
      <c r="U5" s="151"/>
      <c r="V5" s="151"/>
      <c r="W5" s="15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22" customFormat="1" ht="6" customHeight="1" x14ac:dyDescent="0.2">
      <c r="A6" s="128"/>
      <c r="B6" s="128"/>
      <c r="C6" s="117"/>
      <c r="D6" s="117"/>
      <c r="E6" s="117"/>
      <c r="F6" s="118"/>
      <c r="G6" s="117"/>
      <c r="H6" s="117"/>
      <c r="I6" s="120"/>
      <c r="J6" s="117"/>
      <c r="K6" s="117"/>
      <c r="L6" s="118"/>
      <c r="O6" s="154"/>
      <c r="P6" s="154"/>
      <c r="Q6" s="154"/>
      <c r="R6" s="154"/>
      <c r="S6" s="154"/>
      <c r="T6" s="151"/>
      <c r="U6" s="151"/>
      <c r="V6" s="151"/>
      <c r="W6" s="1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22" customFormat="1" ht="15" customHeight="1" x14ac:dyDescent="0.2">
      <c r="A7" s="36" t="s">
        <v>115</v>
      </c>
      <c r="B7" s="38"/>
      <c r="C7" s="38">
        <f>SUM(C8:C9)</f>
        <v>14167.438195000001</v>
      </c>
      <c r="D7" s="38">
        <f t="shared" ref="D7:E7" si="2">SUM(D8:D9)</f>
        <v>18156.647940999999</v>
      </c>
      <c r="E7" s="38">
        <f t="shared" si="2"/>
        <v>15722.789671</v>
      </c>
      <c r="F7" s="39">
        <f>E7/E$5*100</f>
        <v>13.616074389125002</v>
      </c>
      <c r="G7" s="40">
        <f>E7-C7</f>
        <v>1555.3514759999998</v>
      </c>
      <c r="H7" s="40">
        <f>G7/C7*100</f>
        <v>10.978353705110338</v>
      </c>
      <c r="I7" s="40">
        <v>91343.749976999999</v>
      </c>
      <c r="J7" s="38">
        <f t="shared" ref="J7" si="3">SUM(J8:J9)</f>
        <v>106224.27070600001</v>
      </c>
      <c r="K7" s="38">
        <f t="shared" ref="K7" si="4">SUM(K8:K9)</f>
        <v>141275.965834</v>
      </c>
      <c r="L7" s="39">
        <f>K7/K$5*100</f>
        <v>14.940079663757139</v>
      </c>
      <c r="M7" s="95"/>
      <c r="N7" s="95"/>
      <c r="O7" s="95"/>
      <c r="P7" s="95"/>
      <c r="Q7" s="95"/>
      <c r="R7" s="95"/>
      <c r="S7" s="154"/>
      <c r="T7" s="151"/>
      <c r="U7" s="151"/>
      <c r="V7" s="151"/>
      <c r="W7" s="1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22" customFormat="1" ht="15" customHeight="1" x14ac:dyDescent="0.2">
      <c r="A8" s="41"/>
      <c r="B8" s="42" t="s">
        <v>83</v>
      </c>
      <c r="C8" s="43">
        <v>13341.665445000001</v>
      </c>
      <c r="D8" s="43">
        <v>17060.55818</v>
      </c>
      <c r="E8" s="43">
        <v>13783.720138000001</v>
      </c>
      <c r="F8" s="44">
        <f>E8/E$5*100</f>
        <v>11.936823088338846</v>
      </c>
      <c r="G8" s="45">
        <f>E8-C8</f>
        <v>442.05469300000004</v>
      </c>
      <c r="H8" s="45">
        <f t="shared" ref="H8:H37" si="5">G8/C8*100</f>
        <v>3.3133396637948751</v>
      </c>
      <c r="I8" s="45">
        <v>-610.72689200000002</v>
      </c>
      <c r="J8" s="43">
        <v>100933.61689800001</v>
      </c>
      <c r="K8" s="43">
        <v>131266.316219</v>
      </c>
      <c r="L8" s="44">
        <f>K8/K$5*100</f>
        <v>13.88154885300259</v>
      </c>
      <c r="M8" s="166"/>
      <c r="S8" s="154"/>
      <c r="T8" s="151"/>
      <c r="U8" s="151"/>
      <c r="V8" s="151"/>
      <c r="W8" s="1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22" customFormat="1" ht="15" customHeight="1" x14ac:dyDescent="0.2">
      <c r="A9" s="41"/>
      <c r="B9" s="42" t="s">
        <v>84</v>
      </c>
      <c r="C9" s="43">
        <v>825.77274999999997</v>
      </c>
      <c r="D9" s="43">
        <v>1096.089761</v>
      </c>
      <c r="E9" s="43">
        <v>1939.0695330000001</v>
      </c>
      <c r="F9" s="44">
        <f>E9/E$5*100</f>
        <v>1.6792513007861554</v>
      </c>
      <c r="G9" s="45">
        <f t="shared" ref="G9:G37" si="6">E9-C9</f>
        <v>1113.2967830000002</v>
      </c>
      <c r="H9" s="45">
        <f t="shared" si="5"/>
        <v>134.81878434472441</v>
      </c>
      <c r="I9" s="45">
        <v>90733.023084999993</v>
      </c>
      <c r="J9" s="43">
        <v>5290.6538079999991</v>
      </c>
      <c r="K9" s="43">
        <v>10009.649615</v>
      </c>
      <c r="L9" s="58">
        <f>K9/K$5*100</f>
        <v>1.0585308107545488</v>
      </c>
      <c r="M9" s="166"/>
      <c r="S9" s="154"/>
      <c r="T9" s="151"/>
      <c r="U9" s="151"/>
      <c r="V9" s="151"/>
      <c r="W9" s="1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22" customFormat="1" ht="8.1" customHeight="1" x14ac:dyDescent="0.2">
      <c r="A10" s="41"/>
      <c r="B10" s="42"/>
      <c r="C10" s="74"/>
      <c r="D10" s="74"/>
      <c r="E10" s="74"/>
      <c r="F10" s="58"/>
      <c r="G10" s="45"/>
      <c r="H10" s="45"/>
      <c r="I10" s="45"/>
      <c r="J10" s="46"/>
      <c r="K10" s="75"/>
      <c r="L10" s="58"/>
      <c r="M10" s="166"/>
      <c r="S10" s="154"/>
      <c r="T10" s="151"/>
      <c r="U10" s="151"/>
      <c r="V10" s="151"/>
      <c r="W10" s="1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22" customFormat="1" ht="15" customHeight="1" x14ac:dyDescent="0.2">
      <c r="A11" s="36" t="s">
        <v>114</v>
      </c>
      <c r="B11" s="37"/>
      <c r="C11" s="38">
        <f>SUM(C12:C17)</f>
        <v>10335.093536</v>
      </c>
      <c r="D11" s="38">
        <f t="shared" ref="D11:E11" si="7">SUM(D12:D17)</f>
        <v>10433.222108000002</v>
      </c>
      <c r="E11" s="38">
        <f t="shared" si="7"/>
        <v>9414.6898739999997</v>
      </c>
      <c r="F11" s="39">
        <f>E11/E$5*100</f>
        <v>8.1532043840393538</v>
      </c>
      <c r="G11" s="40">
        <f t="shared" si="6"/>
        <v>-920.40366200000062</v>
      </c>
      <c r="H11" s="40">
        <f t="shared" si="5"/>
        <v>-8.9056152108733126</v>
      </c>
      <c r="I11" s="40"/>
      <c r="J11" s="38">
        <f t="shared" ref="J11" si="8">SUM(J12:J17)</f>
        <v>78646.269017999992</v>
      </c>
      <c r="K11" s="38">
        <f t="shared" ref="K11" si="9">SUM(K12:K17)</f>
        <v>77912.346348999999</v>
      </c>
      <c r="L11" s="39">
        <f>K11/K$5*100</f>
        <v>8.2393112966718149</v>
      </c>
      <c r="M11" s="95"/>
      <c r="N11" s="95"/>
      <c r="O11" s="95"/>
      <c r="P11" s="95"/>
      <c r="Q11" s="95"/>
      <c r="R11" s="95"/>
      <c r="S11" s="154"/>
      <c r="T11" s="151"/>
      <c r="U11" s="151"/>
      <c r="V11" s="151"/>
      <c r="W11" s="15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22" customFormat="1" ht="15" customHeight="1" x14ac:dyDescent="0.2">
      <c r="A12" s="41"/>
      <c r="B12" s="42" t="s">
        <v>85</v>
      </c>
      <c r="C12" s="43">
        <v>1630.188371</v>
      </c>
      <c r="D12" s="43">
        <v>1693.013854</v>
      </c>
      <c r="E12" s="43">
        <v>1461.534752</v>
      </c>
      <c r="F12" s="44">
        <f>E12/E$5*100</f>
        <v>1.2657019728648229</v>
      </c>
      <c r="G12" s="45">
        <f t="shared" si="6"/>
        <v>-168.65361899999994</v>
      </c>
      <c r="H12" s="45">
        <f t="shared" si="5"/>
        <v>-10.34565219579768</v>
      </c>
      <c r="I12" s="45"/>
      <c r="J12" s="43">
        <v>11725.758812</v>
      </c>
      <c r="K12" s="43">
        <v>12704.127210000001</v>
      </c>
      <c r="L12" s="44">
        <f>K12/K$5*100</f>
        <v>1.3434746062817331</v>
      </c>
      <c r="M12" s="173"/>
      <c r="N12" s="95"/>
      <c r="O12" s="95"/>
      <c r="P12" s="165"/>
      <c r="Q12" s="95"/>
      <c r="R12" s="95"/>
      <c r="S12" s="154"/>
      <c r="U12" s="151"/>
      <c r="V12" s="151"/>
      <c r="W12" s="15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22" customFormat="1" ht="15" customHeight="1" x14ac:dyDescent="0.2">
      <c r="A13" s="41"/>
      <c r="B13" s="41" t="s">
        <v>86</v>
      </c>
      <c r="C13" s="43">
        <v>1306.743248</v>
      </c>
      <c r="D13" s="43">
        <v>1199.45616</v>
      </c>
      <c r="E13" s="43">
        <v>1205.532923</v>
      </c>
      <c r="F13" s="44">
        <f t="shared" ref="F13:F16" si="10">E13/E$5*100</f>
        <v>1.0440021333099281</v>
      </c>
      <c r="G13" s="45">
        <f t="shared" si="6"/>
        <v>-101.21032500000001</v>
      </c>
      <c r="H13" s="45">
        <f t="shared" si="5"/>
        <v>-7.7452342038043591</v>
      </c>
      <c r="I13" s="45"/>
      <c r="J13" s="43">
        <v>10421.758718000001</v>
      </c>
      <c r="K13" s="43">
        <v>9908.4433000000008</v>
      </c>
      <c r="L13" s="44">
        <f t="shared" ref="L13:L17" si="11">K13/K$5*100</f>
        <v>1.047828138154512</v>
      </c>
      <c r="M13" s="173"/>
      <c r="N13" s="95"/>
      <c r="O13" s="95"/>
      <c r="P13" s="165"/>
      <c r="Q13" s="95"/>
      <c r="R13" s="95"/>
      <c r="S13" s="154"/>
      <c r="U13" s="151"/>
      <c r="V13" s="151"/>
      <c r="W13" s="15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22" customFormat="1" ht="15" customHeight="1" x14ac:dyDescent="0.2">
      <c r="A14" s="41"/>
      <c r="B14" s="41" t="s">
        <v>87</v>
      </c>
      <c r="C14" s="43">
        <v>3415.0059860000001</v>
      </c>
      <c r="D14" s="43">
        <v>3364.2621589999999</v>
      </c>
      <c r="E14" s="43">
        <v>3019.6907609999998</v>
      </c>
      <c r="F14" s="44">
        <f t="shared" si="10"/>
        <v>2.6150788056248544</v>
      </c>
      <c r="G14" s="45">
        <f t="shared" si="6"/>
        <v>-395.31522500000028</v>
      </c>
      <c r="H14" s="45">
        <f t="shared" si="5"/>
        <v>-11.575828171915839</v>
      </c>
      <c r="I14" s="45"/>
      <c r="J14" s="43">
        <v>26214.102844999998</v>
      </c>
      <c r="K14" s="43">
        <v>25138.499236</v>
      </c>
      <c r="L14" s="44">
        <f t="shared" si="11"/>
        <v>2.6584223225515657</v>
      </c>
      <c r="M14" s="173"/>
      <c r="N14" s="95"/>
      <c r="O14" s="95"/>
      <c r="P14" s="95"/>
      <c r="Q14" s="95"/>
      <c r="R14" s="95"/>
      <c r="S14" s="154"/>
      <c r="U14" s="151"/>
      <c r="V14" s="151"/>
      <c r="W14" s="15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22" customFormat="1" ht="15" customHeight="1" x14ac:dyDescent="0.2">
      <c r="A15" s="41"/>
      <c r="B15" s="42" t="s">
        <v>88</v>
      </c>
      <c r="C15" s="43">
        <v>2158.7130090000001</v>
      </c>
      <c r="D15" s="43">
        <v>2155.1659749999999</v>
      </c>
      <c r="E15" s="43">
        <v>1874.304531</v>
      </c>
      <c r="F15" s="44">
        <f t="shared" si="10"/>
        <v>1.6231642384075016</v>
      </c>
      <c r="G15" s="45">
        <f t="shared" si="6"/>
        <v>-284.40847800000006</v>
      </c>
      <c r="H15" s="45">
        <f t="shared" si="5"/>
        <v>-13.174909161813462</v>
      </c>
      <c r="I15" s="45"/>
      <c r="J15" s="43">
        <v>16320.512469000001</v>
      </c>
      <c r="K15" s="43">
        <v>15869.203057000001</v>
      </c>
      <c r="L15" s="44">
        <f t="shared" si="11"/>
        <v>1.6781846542142698</v>
      </c>
      <c r="M15" s="173"/>
      <c r="N15" s="95"/>
      <c r="O15" s="95"/>
      <c r="P15" s="165"/>
      <c r="Q15" s="95"/>
      <c r="R15" s="95"/>
      <c r="S15" s="154"/>
      <c r="U15" s="151"/>
      <c r="V15" s="151"/>
      <c r="W15" s="15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22" customFormat="1" ht="15" customHeight="1" x14ac:dyDescent="0.2">
      <c r="A16" s="41"/>
      <c r="B16" s="42" t="s">
        <v>89</v>
      </c>
      <c r="C16" s="43">
        <v>1668.4336249999999</v>
      </c>
      <c r="D16" s="43">
        <v>1810.834059</v>
      </c>
      <c r="E16" s="43">
        <v>1682.1488770000001</v>
      </c>
      <c r="F16" s="44">
        <f t="shared" si="10"/>
        <v>1.4567557489534442</v>
      </c>
      <c r="G16" s="45">
        <f t="shared" si="6"/>
        <v>13.715252000000191</v>
      </c>
      <c r="H16" s="45">
        <f t="shared" si="5"/>
        <v>0.82204360991586889</v>
      </c>
      <c r="I16" s="45"/>
      <c r="J16" s="43">
        <v>12836.986036</v>
      </c>
      <c r="K16" s="43">
        <v>13007.071786</v>
      </c>
      <c r="L16" s="44">
        <f t="shared" si="11"/>
        <v>1.3755113088618536</v>
      </c>
      <c r="M16" s="173"/>
      <c r="S16" s="154"/>
      <c r="U16" s="151"/>
      <c r="V16" s="151"/>
      <c r="W16" s="15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22" customFormat="1" ht="15" customHeight="1" x14ac:dyDescent="0.2">
      <c r="A17" s="41"/>
      <c r="B17" s="42" t="s">
        <v>90</v>
      </c>
      <c r="C17" s="43">
        <v>156.009297</v>
      </c>
      <c r="D17" s="43">
        <v>210.489901</v>
      </c>
      <c r="E17" s="43">
        <v>171.47802999999999</v>
      </c>
      <c r="F17" s="44">
        <f>E17/E$5*100</f>
        <v>0.14850148487880313</v>
      </c>
      <c r="G17" s="45">
        <f t="shared" ref="G17" si="12">E17-C17</f>
        <v>15.468732999999986</v>
      </c>
      <c r="H17" s="45">
        <f t="shared" ref="H17" si="13">G17/C17*100</f>
        <v>9.9152635756060015</v>
      </c>
      <c r="I17" s="45">
        <v>26.627193808311965</v>
      </c>
      <c r="J17" s="43">
        <v>1127.150138</v>
      </c>
      <c r="K17" s="43">
        <v>1285.0017600000001</v>
      </c>
      <c r="L17" s="44">
        <f t="shared" si="11"/>
        <v>0.13589026660788089</v>
      </c>
      <c r="M17" s="173"/>
      <c r="S17" s="154"/>
      <c r="U17" s="151"/>
      <c r="V17" s="151"/>
      <c r="W17" s="15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22" customFormat="1" ht="8.1" customHeight="1" x14ac:dyDescent="0.2">
      <c r="A18" s="41"/>
      <c r="B18" s="42"/>
      <c r="C18" s="112"/>
      <c r="D18" s="112"/>
      <c r="E18" s="112"/>
      <c r="F18" s="44"/>
      <c r="G18" s="45"/>
      <c r="H18" s="45"/>
      <c r="I18" s="45"/>
      <c r="J18" s="46"/>
      <c r="K18" s="46"/>
      <c r="L18" s="44"/>
      <c r="S18" s="154"/>
      <c r="U18" s="151"/>
      <c r="V18" s="151"/>
      <c r="W18" s="15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22" customFormat="1" ht="15" customHeight="1" x14ac:dyDescent="0.2">
      <c r="A19" s="36" t="s">
        <v>113</v>
      </c>
      <c r="B19" s="37"/>
      <c r="C19" s="38">
        <f>SUM(C20:C21)</f>
        <v>2783.4387470000001</v>
      </c>
      <c r="D19" s="38">
        <f t="shared" ref="D19:E19" si="14">SUM(D20:D21)</f>
        <v>2383.3738870000002</v>
      </c>
      <c r="E19" s="38">
        <f t="shared" si="14"/>
        <v>1551.110508</v>
      </c>
      <c r="F19" s="40">
        <f>E19/E$5*100</f>
        <v>1.343275366815881</v>
      </c>
      <c r="G19" s="40">
        <f t="shared" si="6"/>
        <v>-1232.3282390000002</v>
      </c>
      <c r="H19" s="40">
        <f t="shared" si="5"/>
        <v>-44.273589290520867</v>
      </c>
      <c r="I19" s="40"/>
      <c r="J19" s="38">
        <f t="shared" ref="J19" si="15">SUM(J20:J21)</f>
        <v>30271.489590999998</v>
      </c>
      <c r="K19" s="38">
        <f t="shared" ref="K19" si="16">SUM(K20:K21)</f>
        <v>18257.750371000002</v>
      </c>
      <c r="L19" s="39">
        <f>K19/K$5*100</f>
        <v>1.9307760057661918</v>
      </c>
      <c r="M19" s="95"/>
      <c r="N19" s="95"/>
      <c r="O19" s="95"/>
      <c r="P19" s="95"/>
      <c r="Q19" s="95"/>
      <c r="R19" s="95"/>
      <c r="S19" s="154"/>
      <c r="T19" s="151"/>
      <c r="U19" s="151"/>
      <c r="V19" s="151"/>
      <c r="W19" s="15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22" customFormat="1" ht="15" customHeight="1" x14ac:dyDescent="0.2">
      <c r="A20" s="41"/>
      <c r="B20" s="42" t="s">
        <v>91</v>
      </c>
      <c r="C20" s="43">
        <v>1971.8675659999999</v>
      </c>
      <c r="D20" s="43">
        <v>1543.1722930000001</v>
      </c>
      <c r="E20" s="43">
        <v>663.01199599999995</v>
      </c>
      <c r="F20" s="44">
        <f>E20/E$5*100</f>
        <v>0.57417423035743453</v>
      </c>
      <c r="G20" s="45">
        <f t="shared" si="6"/>
        <v>-1308.8555699999999</v>
      </c>
      <c r="H20" s="45">
        <f>G20/C20*100</f>
        <v>-66.376443964492893</v>
      </c>
      <c r="I20" s="45">
        <f t="shared" ref="I20" si="17">H20/D20*100</f>
        <v>-4.3012983233034818</v>
      </c>
      <c r="J20" s="43">
        <v>23405.795131999999</v>
      </c>
      <c r="K20" s="43">
        <v>11195.056605</v>
      </c>
      <c r="L20" s="44">
        <f>K20/K$5*100</f>
        <v>1.1838888273147328</v>
      </c>
      <c r="M20" s="173"/>
      <c r="N20" s="179"/>
      <c r="O20" s="179"/>
      <c r="P20" s="179"/>
      <c r="Q20" s="179"/>
      <c r="R20" s="179"/>
      <c r="S20" s="154"/>
      <c r="T20" s="151"/>
      <c r="U20" s="151"/>
      <c r="V20" s="151"/>
      <c r="W20" s="15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22" customFormat="1" ht="15" customHeight="1" x14ac:dyDescent="0.2">
      <c r="A21" s="41"/>
      <c r="B21" s="42" t="s">
        <v>92</v>
      </c>
      <c r="C21" s="43">
        <v>811.57118100000002</v>
      </c>
      <c r="D21" s="43">
        <v>840.201594</v>
      </c>
      <c r="E21" s="43">
        <v>888.09851200000003</v>
      </c>
      <c r="F21" s="44">
        <f t="shared" ref="F21" si="18">E21/E$5*100</f>
        <v>0.76910113645844635</v>
      </c>
      <c r="G21" s="45">
        <f t="shared" si="6"/>
        <v>76.527331000000004</v>
      </c>
      <c r="H21" s="45">
        <f t="shared" si="5"/>
        <v>9.4295279073000984</v>
      </c>
      <c r="I21" s="45"/>
      <c r="J21" s="43">
        <v>6865.6944590000003</v>
      </c>
      <c r="K21" s="43">
        <v>7062.6937660000003</v>
      </c>
      <c r="L21" s="44">
        <f>K21/K$5*100</f>
        <v>0.74688717845145858</v>
      </c>
      <c r="M21" s="173"/>
      <c r="N21" s="179"/>
      <c r="O21" s="179"/>
      <c r="P21" s="179"/>
      <c r="Q21" s="179"/>
      <c r="R21" s="179"/>
      <c r="S21" s="154"/>
      <c r="T21" s="151"/>
      <c r="U21" s="151"/>
      <c r="V21" s="151"/>
      <c r="W21" s="15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22" customFormat="1" ht="8.1" customHeight="1" x14ac:dyDescent="0.2">
      <c r="A22" s="41"/>
      <c r="B22" s="42"/>
      <c r="C22" s="43"/>
      <c r="D22" s="43"/>
      <c r="E22" s="44"/>
      <c r="F22" s="43"/>
      <c r="G22" s="45"/>
      <c r="H22" s="45"/>
      <c r="I22" s="45"/>
      <c r="J22" s="46"/>
      <c r="K22" s="46"/>
      <c r="L22" s="44"/>
      <c r="M22" s="166"/>
      <c r="S22" s="154"/>
      <c r="T22" s="151"/>
      <c r="U22" s="151"/>
      <c r="V22" s="151"/>
      <c r="W22" s="15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22" customFormat="1" ht="15" customHeight="1" x14ac:dyDescent="0.2">
      <c r="A23" s="36" t="s">
        <v>82</v>
      </c>
      <c r="B23" s="38"/>
      <c r="C23" s="140">
        <v>288.81959899999998</v>
      </c>
      <c r="D23" s="140">
        <v>635.226043</v>
      </c>
      <c r="E23" s="140">
        <v>586.24722099999997</v>
      </c>
      <c r="F23" s="152">
        <f>E23/E$5*100</f>
        <v>0.50769525883036937</v>
      </c>
      <c r="G23" s="153">
        <f t="shared" si="6"/>
        <v>297.42762199999999</v>
      </c>
      <c r="H23" s="153">
        <f t="shared" si="5"/>
        <v>102.98041512065114</v>
      </c>
      <c r="I23" s="153"/>
      <c r="J23" s="140">
        <v>2425.046703</v>
      </c>
      <c r="K23" s="140">
        <v>4299.359512</v>
      </c>
      <c r="L23" s="39">
        <f>K23/K$5*100</f>
        <v>0.4546617199409973</v>
      </c>
      <c r="M23" s="166"/>
      <c r="N23" s="95"/>
      <c r="O23" s="95"/>
      <c r="P23" s="95"/>
      <c r="Q23" s="95"/>
      <c r="R23" s="95"/>
      <c r="S23" s="154"/>
      <c r="T23" s="151"/>
      <c r="U23" s="151"/>
      <c r="V23" s="151"/>
      <c r="W23" s="15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22" customFormat="1" ht="8.1" customHeight="1" x14ac:dyDescent="0.2">
      <c r="A24" s="135"/>
      <c r="B24" s="136"/>
      <c r="C24" s="136"/>
      <c r="D24" s="136"/>
      <c r="E24" s="136"/>
      <c r="F24" s="137"/>
      <c r="G24" s="138"/>
      <c r="H24" s="138"/>
      <c r="I24" s="138"/>
      <c r="J24" s="139"/>
      <c r="K24" s="139"/>
      <c r="L24" s="137"/>
      <c r="S24" s="154"/>
      <c r="T24" s="151"/>
      <c r="U24" s="151"/>
      <c r="V24" s="151"/>
      <c r="W24" s="15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22" customFormat="1" ht="15" customHeight="1" x14ac:dyDescent="0.2">
      <c r="A25" s="36" t="s">
        <v>112</v>
      </c>
      <c r="B25" s="38"/>
      <c r="C25" s="38">
        <f>SUM(C26:C33)</f>
        <v>72370.282739000002</v>
      </c>
      <c r="D25" s="38">
        <f t="shared" ref="D25:E25" si="19">SUM(D26:D33)</f>
        <v>56835.900131999995</v>
      </c>
      <c r="E25" s="38">
        <f t="shared" si="19"/>
        <v>60246.808769000003</v>
      </c>
      <c r="F25" s="39">
        <f>E25/E$5*100</f>
        <v>52.174267230652219</v>
      </c>
      <c r="G25" s="40">
        <f t="shared" si="6"/>
        <v>-12123.473969999999</v>
      </c>
      <c r="H25" s="40">
        <f t="shared" si="5"/>
        <v>-16.752005811173536</v>
      </c>
      <c r="I25" s="40"/>
      <c r="J25" s="38">
        <f t="shared" ref="J25" si="20">SUM(J26:J33)</f>
        <v>503574.54155199998</v>
      </c>
      <c r="K25" s="38">
        <f t="shared" ref="K25" si="21">SUM(K26:K33)</f>
        <v>479101.81628700002</v>
      </c>
      <c r="L25" s="39">
        <f>K25/K$5*100</f>
        <v>50.665513133274153</v>
      </c>
      <c r="N25" s="155"/>
      <c r="O25" s="95"/>
      <c r="P25" s="95"/>
      <c r="Q25" s="155"/>
      <c r="R25" s="95"/>
      <c r="S25" s="154"/>
      <c r="T25" s="151"/>
      <c r="U25" s="151"/>
      <c r="V25" s="151"/>
      <c r="W25" s="15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22" customFormat="1" ht="15" customHeight="1" x14ac:dyDescent="0.2">
      <c r="A26" s="41"/>
      <c r="B26" s="42" t="s">
        <v>93</v>
      </c>
      <c r="C26" s="43">
        <v>2572.5448500000002</v>
      </c>
      <c r="D26" s="43">
        <v>1382.9726250000001</v>
      </c>
      <c r="E26" s="43">
        <v>1536.9975460000001</v>
      </c>
      <c r="F26" s="44">
        <f>E26/E$5*100</f>
        <v>1.3310534173740889</v>
      </c>
      <c r="G26" s="45">
        <f t="shared" si="6"/>
        <v>-1035.5473040000002</v>
      </c>
      <c r="H26" s="45">
        <f t="shared" si="5"/>
        <v>-40.253809530278936</v>
      </c>
      <c r="I26" s="45"/>
      <c r="J26" s="43">
        <v>12670.906579</v>
      </c>
      <c r="K26" s="43">
        <v>16037.950293</v>
      </c>
      <c r="L26" s="44">
        <f>K26/K$5*100</f>
        <v>1.6960298491417718</v>
      </c>
      <c r="M26" s="173"/>
      <c r="N26" s="95"/>
      <c r="O26" s="95"/>
      <c r="P26" s="95"/>
      <c r="Q26" s="95"/>
      <c r="R26" s="95"/>
      <c r="S26" s="154"/>
      <c r="T26" s="151"/>
      <c r="U26" s="151"/>
      <c r="V26" s="151"/>
      <c r="W26" s="15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22" customFormat="1" ht="15" customHeight="1" x14ac:dyDescent="0.2">
      <c r="A27" s="41"/>
      <c r="B27" s="42" t="s">
        <v>94</v>
      </c>
      <c r="C27" s="43">
        <v>1222.2548409999999</v>
      </c>
      <c r="D27" s="43">
        <v>931.83975899999996</v>
      </c>
      <c r="E27" s="43">
        <v>1060.2438850000001</v>
      </c>
      <c r="F27" s="44">
        <f t="shared" ref="F27:F33" si="22">E27/E$5*100</f>
        <v>0.91818054625523149</v>
      </c>
      <c r="G27" s="45">
        <f t="shared" si="6"/>
        <v>-162.01095599999985</v>
      </c>
      <c r="H27" s="45">
        <f t="shared" si="5"/>
        <v>-13.25508810154918</v>
      </c>
      <c r="I27" s="45"/>
      <c r="J27" s="43">
        <v>9219.2318320000013</v>
      </c>
      <c r="K27" s="43">
        <v>9267.4089609999992</v>
      </c>
      <c r="L27" s="44">
        <f t="shared" ref="L27:L33" si="23">K27/K$5*100</f>
        <v>0.98003809307977474</v>
      </c>
      <c r="M27" s="173"/>
      <c r="N27" s="95"/>
      <c r="O27" s="95"/>
      <c r="P27" s="76"/>
      <c r="Q27" s="95"/>
      <c r="R27" s="95"/>
      <c r="S27" s="154"/>
      <c r="T27" s="151"/>
      <c r="U27" s="151"/>
      <c r="V27" s="151"/>
      <c r="W27" s="15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22" customFormat="1" ht="15" customHeight="1" x14ac:dyDescent="0.2">
      <c r="A28" s="41"/>
      <c r="B28" s="42" t="s">
        <v>95</v>
      </c>
      <c r="C28" s="43">
        <v>5947.9133389999997</v>
      </c>
      <c r="D28" s="43">
        <v>6015.3352789999999</v>
      </c>
      <c r="E28" s="43">
        <v>4373.1546770000004</v>
      </c>
      <c r="F28" s="44">
        <f t="shared" si="22"/>
        <v>3.7871904822978357</v>
      </c>
      <c r="G28" s="45">
        <f t="shared" si="6"/>
        <v>-1574.7586619999993</v>
      </c>
      <c r="H28" s="45">
        <f t="shared" si="5"/>
        <v>-26.475817185741938</v>
      </c>
      <c r="I28" s="45"/>
      <c r="J28" s="43">
        <v>54403.023086999994</v>
      </c>
      <c r="K28" s="43">
        <v>44364.349883000003</v>
      </c>
      <c r="L28" s="44">
        <f t="shared" si="23"/>
        <v>4.6915759348735673</v>
      </c>
      <c r="M28" s="173"/>
      <c r="N28" s="95"/>
      <c r="O28" s="95"/>
      <c r="P28" s="165"/>
      <c r="Q28" s="95"/>
      <c r="R28" s="95"/>
      <c r="S28" s="154"/>
      <c r="T28" s="151"/>
      <c r="U28" s="151"/>
      <c r="V28" s="151"/>
      <c r="W28" s="15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22" customFormat="1" ht="15" customHeight="1" x14ac:dyDescent="0.2">
      <c r="A29" s="41"/>
      <c r="B29" s="42" t="s">
        <v>96</v>
      </c>
      <c r="C29" s="43">
        <v>2202.4186119999999</v>
      </c>
      <c r="D29" s="43">
        <v>2398.895626</v>
      </c>
      <c r="E29" s="43">
        <v>1755.5907340000001</v>
      </c>
      <c r="F29" s="44">
        <f t="shared" si="22"/>
        <v>1.520357044214165</v>
      </c>
      <c r="G29" s="45">
        <f t="shared" si="6"/>
        <v>-446.82787799999983</v>
      </c>
      <c r="H29" s="45">
        <f t="shared" si="5"/>
        <v>-20.288054031392278</v>
      </c>
      <c r="I29" s="45"/>
      <c r="J29" s="43">
        <v>26184.400952</v>
      </c>
      <c r="K29" s="43">
        <v>18583.127632</v>
      </c>
      <c r="L29" s="44">
        <f t="shared" si="23"/>
        <v>1.9651849880118126</v>
      </c>
      <c r="M29" s="173"/>
      <c r="N29" s="95"/>
      <c r="O29" s="95"/>
      <c r="P29" s="165"/>
      <c r="Q29" s="95"/>
      <c r="R29" s="95"/>
      <c r="S29" s="154"/>
      <c r="T29" s="151"/>
      <c r="U29" s="151"/>
      <c r="V29" s="151"/>
      <c r="W29" s="15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22" customFormat="1" ht="15" customHeight="1" x14ac:dyDescent="0.2">
      <c r="A30" s="41"/>
      <c r="B30" s="42" t="s">
        <v>97</v>
      </c>
      <c r="C30" s="43">
        <v>4044.4655779999998</v>
      </c>
      <c r="D30" s="43">
        <v>3298.4377479999998</v>
      </c>
      <c r="E30" s="43">
        <v>3288.8933179999999</v>
      </c>
      <c r="F30" s="44">
        <f t="shared" si="22"/>
        <v>2.8482105919398166</v>
      </c>
      <c r="G30" s="45">
        <f t="shared" si="6"/>
        <v>-755.57225999999991</v>
      </c>
      <c r="H30" s="45">
        <f t="shared" si="5"/>
        <v>-18.681634085599825</v>
      </c>
      <c r="I30" s="45"/>
      <c r="J30" s="43">
        <v>26980.016875999998</v>
      </c>
      <c r="K30" s="43">
        <v>27654.791093</v>
      </c>
      <c r="L30" s="44">
        <f t="shared" si="23"/>
        <v>2.9245227917921444</v>
      </c>
      <c r="M30" s="173"/>
      <c r="N30" s="95"/>
      <c r="O30" s="165"/>
      <c r="P30" s="165"/>
      <c r="Q30" s="95"/>
      <c r="R30" s="95"/>
      <c r="S30" s="154"/>
      <c r="T30" s="151"/>
      <c r="U30" s="151"/>
      <c r="V30" s="151"/>
      <c r="W30" s="15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22" customFormat="1" ht="15" customHeight="1" x14ac:dyDescent="0.2">
      <c r="A31" s="41"/>
      <c r="B31" s="42" t="s">
        <v>98</v>
      </c>
      <c r="C31" s="43">
        <v>24237.523392999999</v>
      </c>
      <c r="D31" s="43">
        <v>20521.727902999999</v>
      </c>
      <c r="E31" s="43">
        <v>20223.591908999999</v>
      </c>
      <c r="F31" s="44">
        <f t="shared" si="22"/>
        <v>17.513808783955874</v>
      </c>
      <c r="G31" s="45">
        <f t="shared" si="6"/>
        <v>-4013.9314840000006</v>
      </c>
      <c r="H31" s="45">
        <f t="shared" si="5"/>
        <v>-16.560815306564109</v>
      </c>
      <c r="I31" s="45"/>
      <c r="J31" s="43">
        <v>182888.683598</v>
      </c>
      <c r="K31" s="43">
        <v>162452.64030299999</v>
      </c>
      <c r="L31" s="44">
        <f t="shared" si="23"/>
        <v>17.179534915134155</v>
      </c>
      <c r="M31" s="173"/>
      <c r="N31" s="95"/>
      <c r="O31" s="165"/>
      <c r="P31" s="165"/>
      <c r="Q31" s="95"/>
      <c r="R31" s="95"/>
      <c r="S31" s="154"/>
      <c r="T31" s="151"/>
      <c r="U31" s="151"/>
      <c r="V31" s="151"/>
      <c r="W31" s="15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22" customFormat="1" ht="15" customHeight="1" x14ac:dyDescent="0.2">
      <c r="A32" s="41"/>
      <c r="B32" s="42" t="s">
        <v>99</v>
      </c>
      <c r="C32" s="43">
        <v>27355.766844000002</v>
      </c>
      <c r="D32" s="43">
        <v>17087.754562999999</v>
      </c>
      <c r="E32" s="43">
        <v>23223.56871</v>
      </c>
      <c r="F32" s="44">
        <f t="shared" si="22"/>
        <v>20.111815126520348</v>
      </c>
      <c r="G32" s="45">
        <f t="shared" si="6"/>
        <v>-4132.198134000002</v>
      </c>
      <c r="H32" s="45">
        <f t="shared" si="5"/>
        <v>-15.105400472099454</v>
      </c>
      <c r="I32" s="45"/>
      <c r="J32" s="43">
        <v>158066.245176</v>
      </c>
      <c r="K32" s="43">
        <v>164745.72471499999</v>
      </c>
      <c r="L32" s="44">
        <f t="shared" si="23"/>
        <v>17.422030965957507</v>
      </c>
      <c r="M32" s="173"/>
      <c r="N32" s="155"/>
      <c r="O32" s="165"/>
      <c r="P32" s="165"/>
      <c r="Q32" s="155"/>
      <c r="R32" s="155"/>
      <c r="S32" s="154"/>
      <c r="T32" s="151"/>
      <c r="U32" s="151"/>
      <c r="V32" s="151"/>
      <c r="W32" s="15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22" customFormat="1" ht="15" customHeight="1" x14ac:dyDescent="0.2">
      <c r="A33" s="41"/>
      <c r="B33" s="42" t="s">
        <v>100</v>
      </c>
      <c r="C33" s="43">
        <v>4787.3952820000004</v>
      </c>
      <c r="D33" s="43">
        <v>5198.9366289999998</v>
      </c>
      <c r="E33" s="43">
        <v>4784.7679900000003</v>
      </c>
      <c r="F33" s="44">
        <f t="shared" si="22"/>
        <v>4.1436512380948525</v>
      </c>
      <c r="G33" s="45">
        <f t="shared" si="6"/>
        <v>-2.627292000000125</v>
      </c>
      <c r="H33" s="45">
        <f t="shared" si="5"/>
        <v>-5.4879362267795391E-2</v>
      </c>
      <c r="I33" s="45"/>
      <c r="J33" s="43">
        <v>33162.033451999996</v>
      </c>
      <c r="K33" s="43">
        <v>35995.823407000003</v>
      </c>
      <c r="L33" s="44">
        <f t="shared" si="23"/>
        <v>3.8065955952834103</v>
      </c>
      <c r="M33" s="173"/>
      <c r="N33" s="155"/>
      <c r="O33" s="171"/>
      <c r="P33" s="171"/>
      <c r="Q33" s="155"/>
      <c r="R33" s="155"/>
      <c r="S33" s="154"/>
      <c r="T33" s="151"/>
      <c r="U33" s="151"/>
      <c r="V33" s="151"/>
      <c r="W33" s="15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22" customFormat="1" ht="8.1" customHeight="1" x14ac:dyDescent="0.2">
      <c r="A34" s="41"/>
      <c r="B34" s="42"/>
      <c r="C34" s="43"/>
      <c r="D34" s="43"/>
      <c r="E34" s="43"/>
      <c r="F34" s="44"/>
      <c r="G34" s="45"/>
      <c r="H34" s="45"/>
      <c r="I34" s="45"/>
      <c r="J34" s="43"/>
      <c r="K34" s="43"/>
      <c r="L34" s="44"/>
      <c r="S34" s="154"/>
      <c r="T34" s="151"/>
      <c r="U34" s="151"/>
      <c r="V34" s="151"/>
      <c r="W34" s="15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22" customFormat="1" ht="15" customHeight="1" x14ac:dyDescent="0.2">
      <c r="A35" s="36" t="s">
        <v>111</v>
      </c>
      <c r="B35" s="38"/>
      <c r="C35" s="140">
        <v>0</v>
      </c>
      <c r="D35" s="47">
        <v>0</v>
      </c>
      <c r="E35" s="47">
        <v>0</v>
      </c>
      <c r="F35" s="47">
        <f>E35/E$5*100</f>
        <v>0</v>
      </c>
      <c r="G35" s="40">
        <f>E35-C35</f>
        <v>0</v>
      </c>
      <c r="H35" s="47" t="e">
        <f>G35/C35*100</f>
        <v>#DIV/0!</v>
      </c>
      <c r="I35" s="47"/>
      <c r="J35" s="140">
        <v>0</v>
      </c>
      <c r="K35" s="47">
        <v>0</v>
      </c>
      <c r="L35" s="47">
        <f>K35/K$5*100</f>
        <v>0</v>
      </c>
      <c r="M35" s="169"/>
      <c r="N35" s="95"/>
      <c r="O35" s="95"/>
      <c r="P35" s="95"/>
      <c r="Q35" s="95"/>
      <c r="R35" s="155"/>
      <c r="S35" s="154"/>
      <c r="T35" s="151"/>
      <c r="U35" s="151"/>
      <c r="V35" s="151"/>
      <c r="W35" s="15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22" customFormat="1" ht="15" customHeight="1" x14ac:dyDescent="0.2">
      <c r="A36" s="48" t="s">
        <v>110</v>
      </c>
      <c r="B36" s="49"/>
      <c r="C36" s="50">
        <f>+C35+C25+C23+C19+C11+C7</f>
        <v>99945.072816</v>
      </c>
      <c r="D36" s="50">
        <f>+D35+D25+D23+D19+D11+D7</f>
        <v>88444.370110999997</v>
      </c>
      <c r="E36" s="50">
        <f>+E35+E25+E23+E19+E11+E7</f>
        <v>87521.646043000001</v>
      </c>
      <c r="F36" s="51">
        <f>E36/E$5*100</f>
        <v>75.794516629462819</v>
      </c>
      <c r="G36" s="52">
        <f t="shared" si="6"/>
        <v>-12423.426772999999</v>
      </c>
      <c r="H36" s="52">
        <f t="shared" si="5"/>
        <v>-12.430254361684909</v>
      </c>
      <c r="I36" s="52"/>
      <c r="J36" s="50">
        <f>+J35+J25+J23+J19+J11+J7</f>
        <v>721141.61757</v>
      </c>
      <c r="K36" s="50">
        <f>+K35+K25+K23+K19+K11+K7</f>
        <v>720847.23835300002</v>
      </c>
      <c r="L36" s="51">
        <f>K36/K$5*100</f>
        <v>76.230341819410299</v>
      </c>
      <c r="M36" s="169"/>
      <c r="N36" s="95"/>
      <c r="O36" s="95"/>
      <c r="P36" s="165"/>
      <c r="Q36" s="95"/>
      <c r="R36" s="95"/>
      <c r="S36" s="154"/>
      <c r="T36" s="151"/>
      <c r="U36" s="151"/>
      <c r="V36" s="151"/>
      <c r="W36" s="15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22" customFormat="1" ht="15" customHeight="1" x14ac:dyDescent="0.2">
      <c r="A37" s="48" t="s">
        <v>108</v>
      </c>
      <c r="B37" s="49"/>
      <c r="C37" s="141">
        <v>22794.799198000001</v>
      </c>
      <c r="D37" s="141">
        <v>37013.335226000003</v>
      </c>
      <c r="E37" s="141">
        <v>27950.620203999999</v>
      </c>
      <c r="F37" s="51">
        <f>E37/E$5*100</f>
        <v>24.205483370537177</v>
      </c>
      <c r="G37" s="52">
        <f t="shared" si="6"/>
        <v>5155.8210059999983</v>
      </c>
      <c r="H37" s="52">
        <f t="shared" si="5"/>
        <v>22.618409406529739</v>
      </c>
      <c r="I37" s="52"/>
      <c r="J37" s="141">
        <v>191423.826183</v>
      </c>
      <c r="K37" s="141">
        <v>224769.98065499999</v>
      </c>
      <c r="L37" s="51">
        <f>K37/K$5*100</f>
        <v>23.769658180589712</v>
      </c>
      <c r="M37" s="167"/>
      <c r="N37" s="95"/>
      <c r="O37" s="95"/>
      <c r="P37" s="155"/>
      <c r="Q37" s="95"/>
      <c r="R37" s="95"/>
      <c r="S37" s="154"/>
      <c r="T37" s="151"/>
      <c r="U37" s="151"/>
      <c r="V37" s="151"/>
      <c r="W37" s="15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22" customFormat="1" x14ac:dyDescent="0.2">
      <c r="C38" s="95"/>
      <c r="D38" s="95"/>
      <c r="E38" s="95"/>
      <c r="K38" s="53"/>
      <c r="P38" s="155"/>
      <c r="Q38" s="76"/>
      <c r="R38" s="76"/>
      <c r="S38" s="154"/>
      <c r="T38" s="151"/>
      <c r="U38" s="151"/>
      <c r="V38" s="151"/>
      <c r="W38" s="15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22" customFormat="1" x14ac:dyDescent="0.2">
      <c r="C39" s="95"/>
      <c r="D39" s="95"/>
      <c r="E39" s="95"/>
      <c r="F39" s="53"/>
      <c r="G39" s="54"/>
      <c r="H39" s="54"/>
      <c r="J39" s="53"/>
      <c r="K39" s="53"/>
      <c r="L39" s="54"/>
      <c r="R39" s="154"/>
      <c r="S39" s="154"/>
      <c r="T39" s="151"/>
      <c r="U39" s="151"/>
      <c r="V39" s="151"/>
      <c r="W39" s="15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22" customFormat="1" x14ac:dyDescent="0.2">
      <c r="A40" s="23"/>
      <c r="B40" s="23"/>
      <c r="C40" s="55"/>
      <c r="D40" s="55"/>
      <c r="E40" s="55"/>
      <c r="G40" s="53"/>
      <c r="H40" s="53"/>
      <c r="J40" s="55"/>
      <c r="K40" s="55"/>
      <c r="R40" s="154"/>
      <c r="S40" s="154"/>
      <c r="T40" s="151"/>
      <c r="U40" s="151"/>
      <c r="V40" s="151"/>
      <c r="W40" s="15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22" customFormat="1" x14ac:dyDescent="0.2">
      <c r="C41" s="55"/>
      <c r="D41" s="55"/>
      <c r="E41" s="55"/>
      <c r="J41" s="55"/>
      <c r="K41" s="55"/>
      <c r="R41" s="154"/>
      <c r="S41" s="154"/>
      <c r="T41" s="151"/>
      <c r="U41" s="151"/>
      <c r="V41" s="151"/>
      <c r="W41" s="15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Siti Aminah Ibrahim</cp:lastModifiedBy>
  <cp:lastPrinted>2024-05-13T07:02:46Z</cp:lastPrinted>
  <dcterms:created xsi:type="dcterms:W3CDTF">2020-06-23T08:33:49Z</dcterms:created>
  <dcterms:modified xsi:type="dcterms:W3CDTF">2025-09-12T03:36:01Z</dcterms:modified>
</cp:coreProperties>
</file>