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MYSTEP IZZATI 2022\2024\CMS 122023\"/>
    </mc:Choice>
  </mc:AlternateContent>
  <xr:revisionPtr revIDLastSave="0" documentId="8_{D0BC5AE6-F599-4226-AF43-9CA129DF11BE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Print_Area" localSheetId="0">'Appendix i'!$A$1:$L$93</definedName>
    <definedName name="_xlnm.Print_Area" localSheetId="1">'Appendix ii-iii'!$A$1:$L$75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vi'!$A$1:$L$36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2" l="1"/>
  <c r="K93" i="2"/>
  <c r="J93" i="2"/>
  <c r="I93" i="2"/>
  <c r="H93" i="2"/>
  <c r="L37" i="2"/>
  <c r="K37" i="2"/>
  <c r="J37" i="2"/>
  <c r="I37" i="2"/>
  <c r="H37" i="2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5" i="7"/>
  <c r="L92" i="2" l="1"/>
  <c r="K92" i="2"/>
  <c r="J92" i="2"/>
  <c r="I92" i="2"/>
  <c r="H92" i="2"/>
  <c r="L91" i="2" l="1"/>
  <c r="K91" i="2"/>
  <c r="J91" i="2"/>
  <c r="I91" i="2"/>
  <c r="H91" i="2"/>
  <c r="L90" i="2" l="1"/>
  <c r="K90" i="2"/>
  <c r="J90" i="2"/>
  <c r="I90" i="2"/>
  <c r="H90" i="2"/>
  <c r="H36" i="2"/>
  <c r="I36" i="2"/>
  <c r="J36" i="2"/>
  <c r="K36" i="2"/>
  <c r="L36" i="2"/>
  <c r="D23" i="5" l="1"/>
  <c r="E23" i="5"/>
  <c r="G44" i="8" l="1"/>
  <c r="K89" i="2" l="1"/>
  <c r="L89" i="2"/>
  <c r="H89" i="2"/>
  <c r="I89" i="2"/>
  <c r="J89" i="2"/>
  <c r="K5" i="6" l="1"/>
  <c r="J5" i="6"/>
  <c r="D5" i="6"/>
  <c r="E5" i="6"/>
  <c r="C5" i="6"/>
  <c r="F88" i="2" l="1"/>
  <c r="F87" i="2"/>
  <c r="E88" i="2"/>
  <c r="E87" i="2"/>
  <c r="H44" i="8" l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K35" i="8"/>
  <c r="L39" i="8" s="1"/>
  <c r="J35" i="8"/>
  <c r="E35" i="8"/>
  <c r="D35" i="8"/>
  <c r="C35" i="8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K26" i="8"/>
  <c r="L33" i="8" s="1"/>
  <c r="J26" i="8"/>
  <c r="E26" i="8"/>
  <c r="D26" i="8"/>
  <c r="C26" i="8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K5" i="8"/>
  <c r="J5" i="8"/>
  <c r="E5" i="8"/>
  <c r="D5" i="8"/>
  <c r="C5" i="8"/>
  <c r="G44" i="6"/>
  <c r="H44" i="6" s="1"/>
  <c r="K35" i="6"/>
  <c r="L42" i="6" s="1"/>
  <c r="J35" i="6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36" i="6"/>
  <c r="H36" i="6" s="1"/>
  <c r="D35" i="6"/>
  <c r="E35" i="6"/>
  <c r="C35" i="6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27" i="6"/>
  <c r="H27" i="6" s="1"/>
  <c r="G7" i="6"/>
  <c r="H7" i="6" s="1"/>
  <c r="G8" i="6"/>
  <c r="H8" i="6" s="1"/>
  <c r="G9" i="6"/>
  <c r="H9" i="6" s="1"/>
  <c r="G10" i="6"/>
  <c r="H10" i="6" s="1"/>
  <c r="G11" i="6"/>
  <c r="H11" i="6" s="1"/>
  <c r="G24" i="6"/>
  <c r="H24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6" i="6"/>
  <c r="H6" i="6" s="1"/>
  <c r="K26" i="6"/>
  <c r="L31" i="6" s="1"/>
  <c r="J26" i="6"/>
  <c r="E26" i="6"/>
  <c r="D26" i="6"/>
  <c r="C26" i="6"/>
  <c r="F6" i="8" l="1"/>
  <c r="F14" i="8"/>
  <c r="F22" i="8"/>
  <c r="F7" i="8"/>
  <c r="F15" i="8"/>
  <c r="F23" i="8"/>
  <c r="F19" i="8"/>
  <c r="F12" i="8"/>
  <c r="F8" i="8"/>
  <c r="F16" i="8"/>
  <c r="F24" i="8"/>
  <c r="F10" i="8"/>
  <c r="F21" i="8"/>
  <c r="F9" i="8"/>
  <c r="F17" i="8"/>
  <c r="F18" i="8"/>
  <c r="F20" i="8"/>
  <c r="F13" i="8"/>
  <c r="F11" i="8"/>
  <c r="F33" i="6"/>
  <c r="F27" i="8"/>
  <c r="F32" i="8"/>
  <c r="F28" i="8"/>
  <c r="F33" i="8"/>
  <c r="F29" i="8"/>
  <c r="F31" i="8"/>
  <c r="F30" i="8"/>
  <c r="L40" i="8"/>
  <c r="L42" i="8"/>
  <c r="L37" i="8"/>
  <c r="G35" i="8"/>
  <c r="H35" i="8" s="1"/>
  <c r="F37" i="8"/>
  <c r="F38" i="8"/>
  <c r="F42" i="8"/>
  <c r="F39" i="8"/>
  <c r="F36" i="8"/>
  <c r="F40" i="8"/>
  <c r="F41" i="8"/>
  <c r="L30" i="8"/>
  <c r="L27" i="8"/>
  <c r="L31" i="8"/>
  <c r="L28" i="8"/>
  <c r="L32" i="8"/>
  <c r="L29" i="8"/>
  <c r="F38" i="6"/>
  <c r="F36" i="6"/>
  <c r="F39" i="6"/>
  <c r="F37" i="6"/>
  <c r="F40" i="6"/>
  <c r="F41" i="6"/>
  <c r="F42" i="6"/>
  <c r="L21" i="8"/>
  <c r="G5" i="8"/>
  <c r="H5" i="8" s="1"/>
  <c r="L6" i="8"/>
  <c r="L8" i="8"/>
  <c r="L10" i="8"/>
  <c r="L12" i="8"/>
  <c r="L14" i="8"/>
  <c r="L16" i="8"/>
  <c r="L18" i="8"/>
  <c r="L20" i="8"/>
  <c r="L22" i="8"/>
  <c r="L24" i="8"/>
  <c r="L41" i="8"/>
  <c r="L15" i="8"/>
  <c r="G26" i="8"/>
  <c r="H26" i="8" s="1"/>
  <c r="L36" i="8"/>
  <c r="L7" i="8"/>
  <c r="L9" i="8"/>
  <c r="L11" i="8"/>
  <c r="L13" i="8"/>
  <c r="L17" i="8"/>
  <c r="L19" i="8"/>
  <c r="L23" i="8"/>
  <c r="L38" i="8"/>
  <c r="L30" i="6"/>
  <c r="L29" i="6"/>
  <c r="L28" i="6"/>
  <c r="G35" i="6"/>
  <c r="H35" i="6" s="1"/>
  <c r="L41" i="6"/>
  <c r="L40" i="6"/>
  <c r="L39" i="6"/>
  <c r="L38" i="6"/>
  <c r="L37" i="6"/>
  <c r="L36" i="6"/>
  <c r="L27" i="6"/>
  <c r="L33" i="6"/>
  <c r="L32" i="6"/>
  <c r="F32" i="6"/>
  <c r="F31" i="6"/>
  <c r="F30" i="6"/>
  <c r="F29" i="6"/>
  <c r="F28" i="6"/>
  <c r="F27" i="6"/>
  <c r="G26" i="6"/>
  <c r="H26" i="6" s="1"/>
  <c r="L44" i="8" l="1"/>
  <c r="F26" i="8"/>
  <c r="F44" i="8"/>
  <c r="L35" i="8"/>
  <c r="L26" i="8"/>
  <c r="L5" i="8"/>
  <c r="F5" i="8"/>
  <c r="F35" i="8"/>
  <c r="G46" i="8"/>
  <c r="H46" i="8" s="1"/>
  <c r="L24" i="6"/>
  <c r="L19" i="6"/>
  <c r="L12" i="6"/>
  <c r="L20" i="6"/>
  <c r="L44" i="6"/>
  <c r="L13" i="6"/>
  <c r="L21" i="6"/>
  <c r="L7" i="6"/>
  <c r="L14" i="6"/>
  <c r="L22" i="6"/>
  <c r="L8" i="6"/>
  <c r="L15" i="6"/>
  <c r="L23" i="6"/>
  <c r="L9" i="6"/>
  <c r="L16" i="6"/>
  <c r="L6" i="6"/>
  <c r="L10" i="6"/>
  <c r="L17" i="6"/>
  <c r="L11" i="6"/>
  <c r="L18" i="6"/>
  <c r="F8" i="6"/>
  <c r="F15" i="6"/>
  <c r="F23" i="6"/>
  <c r="F9" i="6"/>
  <c r="F16" i="6"/>
  <c r="F6" i="6"/>
  <c r="F10" i="6"/>
  <c r="F17" i="6"/>
  <c r="F11" i="6"/>
  <c r="F18" i="6"/>
  <c r="F24" i="6"/>
  <c r="F19" i="6"/>
  <c r="F20" i="6"/>
  <c r="F13" i="6"/>
  <c r="F21" i="6"/>
  <c r="F7" i="6"/>
  <c r="F22" i="6"/>
  <c r="F12" i="6"/>
  <c r="F14" i="6"/>
  <c r="G5" i="6"/>
  <c r="H5" i="6" s="1"/>
  <c r="L35" i="6" l="1"/>
  <c r="L5" i="6"/>
  <c r="L26" i="6"/>
  <c r="F26" i="6"/>
  <c r="G46" i="6"/>
  <c r="H46" i="6" s="1"/>
  <c r="F35" i="6"/>
  <c r="F5" i="6"/>
  <c r="F44" i="6"/>
  <c r="I13" i="2"/>
  <c r="J13" i="2"/>
  <c r="K13" i="2"/>
  <c r="L13" i="2"/>
  <c r="H13" i="2"/>
  <c r="H88" i="2" l="1"/>
  <c r="I88" i="2"/>
  <c r="J88" i="2"/>
  <c r="K88" i="2"/>
  <c r="L88" i="2"/>
  <c r="H87" i="2" l="1"/>
  <c r="I87" i="2"/>
  <c r="J87" i="2"/>
  <c r="K87" i="2"/>
  <c r="L87" i="2"/>
  <c r="H84" i="2" l="1"/>
  <c r="I84" i="2"/>
  <c r="J84" i="2"/>
  <c r="K84" i="2"/>
  <c r="L84" i="2"/>
  <c r="H85" i="2"/>
  <c r="I85" i="2"/>
  <c r="J85" i="2"/>
  <c r="K85" i="2"/>
  <c r="L85" i="2"/>
  <c r="H86" i="2"/>
  <c r="I86" i="2"/>
  <c r="J86" i="2"/>
  <c r="K86" i="2"/>
  <c r="L86" i="2"/>
  <c r="H83" i="2" l="1"/>
  <c r="I83" i="2"/>
  <c r="J83" i="2"/>
  <c r="K83" i="2"/>
  <c r="L83" i="2"/>
  <c r="I82" i="2" l="1"/>
  <c r="L82" i="2" l="1"/>
  <c r="K82" i="2"/>
  <c r="J82" i="2"/>
  <c r="H82" i="2"/>
  <c r="G11" i="2" l="1"/>
  <c r="G15" i="5" l="1"/>
  <c r="H15" i="5" s="1"/>
  <c r="C73" i="7" l="1"/>
  <c r="D73" i="7"/>
  <c r="E73" i="7"/>
  <c r="N15" i="5" l="1"/>
  <c r="K9" i="5"/>
  <c r="J9" i="5"/>
  <c r="K5" i="5"/>
  <c r="J5" i="5"/>
  <c r="E17" i="5" l="1"/>
  <c r="D17" i="5"/>
  <c r="C17" i="5"/>
  <c r="G58" i="7" l="1"/>
  <c r="H58" i="7" s="1"/>
  <c r="G59" i="7"/>
  <c r="L58" i="7"/>
  <c r="L59" i="7"/>
  <c r="F58" i="7"/>
  <c r="F59" i="7"/>
  <c r="F75" i="7"/>
  <c r="L14" i="7"/>
  <c r="L15" i="7"/>
  <c r="L16" i="7"/>
  <c r="L17" i="7"/>
  <c r="L18" i="7"/>
  <c r="L19" i="7"/>
  <c r="L20" i="7"/>
  <c r="L21" i="7"/>
  <c r="G14" i="7"/>
  <c r="H14" i="7" s="1"/>
  <c r="G15" i="7"/>
  <c r="H15" i="7" s="1"/>
  <c r="G16" i="7"/>
  <c r="H16" i="7" s="1"/>
  <c r="G17" i="7"/>
  <c r="H17" i="7" s="1"/>
  <c r="G18" i="7"/>
  <c r="H18" i="7" s="1"/>
  <c r="L43" i="7" l="1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B25" i="2" l="1"/>
  <c r="G33" i="5" l="1"/>
  <c r="H33" i="5" s="1"/>
  <c r="G6" i="5"/>
  <c r="H6" i="5" s="1"/>
  <c r="G7" i="5"/>
  <c r="H7" i="5" s="1"/>
  <c r="G10" i="5"/>
  <c r="H10" i="5" s="1"/>
  <c r="G11" i="5"/>
  <c r="H11" i="5" s="1"/>
  <c r="G12" i="5"/>
  <c r="H12" i="5" s="1"/>
  <c r="G13" i="5"/>
  <c r="H13" i="5" s="1"/>
  <c r="G14" i="5"/>
  <c r="H14" i="5" s="1"/>
  <c r="G18" i="5"/>
  <c r="G19" i="5"/>
  <c r="H19" i="5" s="1"/>
  <c r="G21" i="5"/>
  <c r="H21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5" i="5"/>
  <c r="H35" i="5" s="1"/>
  <c r="K23" i="5"/>
  <c r="J23" i="5"/>
  <c r="C23" i="5"/>
  <c r="K17" i="5"/>
  <c r="J17" i="5"/>
  <c r="D9" i="5"/>
  <c r="E9" i="5"/>
  <c r="C9" i="5"/>
  <c r="D5" i="5"/>
  <c r="E5" i="5"/>
  <c r="C5" i="5"/>
  <c r="C34" i="5" l="1"/>
  <c r="J34" i="5"/>
  <c r="K34" i="5"/>
  <c r="D34" i="5"/>
  <c r="E34" i="5"/>
  <c r="H18" i="5"/>
  <c r="I18" i="5" s="1"/>
  <c r="G9" i="5"/>
  <c r="H9" i="5" s="1"/>
  <c r="G5" i="5"/>
  <c r="H5" i="5" s="1"/>
  <c r="G17" i="5"/>
  <c r="H17" i="5" s="1"/>
  <c r="G23" i="5"/>
  <c r="H23" i="5" s="1"/>
  <c r="C25" i="2"/>
  <c r="D25" i="2"/>
  <c r="E25" i="2"/>
  <c r="F25" i="2"/>
  <c r="L18" i="5" l="1"/>
  <c r="L15" i="5"/>
  <c r="L35" i="5"/>
  <c r="L21" i="5"/>
  <c r="L6" i="5"/>
  <c r="L25" i="5"/>
  <c r="L23" i="5"/>
  <c r="L19" i="5"/>
  <c r="L33" i="5"/>
  <c r="L11" i="5"/>
  <c r="L24" i="5"/>
  <c r="L29" i="5"/>
  <c r="L26" i="5"/>
  <c r="L9" i="5"/>
  <c r="L31" i="5"/>
  <c r="L17" i="5"/>
  <c r="L30" i="5"/>
  <c r="L14" i="5"/>
  <c r="L12" i="5"/>
  <c r="L10" i="5"/>
  <c r="L36" i="5"/>
  <c r="L28" i="5"/>
  <c r="L13" i="5"/>
  <c r="L7" i="5"/>
  <c r="L27" i="5"/>
  <c r="L5" i="5"/>
  <c r="L34" i="5"/>
  <c r="G34" i="5"/>
  <c r="H34" i="5" s="1"/>
  <c r="F6" i="5" l="1"/>
  <c r="F7" i="5"/>
  <c r="F31" i="5"/>
  <c r="F29" i="5"/>
  <c r="F27" i="5"/>
  <c r="F25" i="5"/>
  <c r="F24" i="5"/>
  <c r="F30" i="5"/>
  <c r="F28" i="5"/>
  <c r="F21" i="5"/>
  <c r="F26" i="5"/>
  <c r="F14" i="5"/>
  <c r="F15" i="5"/>
  <c r="F11" i="5"/>
  <c r="F12" i="5"/>
  <c r="F13" i="5"/>
  <c r="F10" i="5"/>
  <c r="F18" i="5"/>
  <c r="F17" i="5"/>
  <c r="F33" i="5"/>
  <c r="F23" i="5"/>
  <c r="F19" i="5"/>
  <c r="F35" i="5"/>
  <c r="F36" i="5"/>
  <c r="F34" i="5"/>
  <c r="G36" i="5"/>
  <c r="H36" i="5" s="1"/>
  <c r="F9" i="5"/>
  <c r="F5" i="5"/>
  <c r="C24" i="2" l="1"/>
  <c r="D24" i="2"/>
  <c r="E24" i="2"/>
  <c r="F24" i="2"/>
  <c r="B24" i="2"/>
  <c r="F44" i="7" l="1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43" i="7"/>
  <c r="L75" i="7"/>
  <c r="K73" i="7"/>
  <c r="K74" i="7" s="1"/>
  <c r="L74" i="7" s="1"/>
  <c r="J73" i="7"/>
  <c r="J74" i="7" s="1"/>
  <c r="G75" i="7"/>
  <c r="H75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G62" i="7"/>
  <c r="H62" i="7" s="1"/>
  <c r="G61" i="7"/>
  <c r="H61" i="7" s="1"/>
  <c r="G60" i="7"/>
  <c r="H60" i="7" s="1"/>
  <c r="H59" i="7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E74" i="7"/>
  <c r="F74" i="7" s="1"/>
  <c r="D74" i="7"/>
  <c r="C74" i="7"/>
  <c r="L37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13" i="7"/>
  <c r="L12" i="7"/>
  <c r="L11" i="7"/>
  <c r="L10" i="7"/>
  <c r="L9" i="7"/>
  <c r="L8" i="7"/>
  <c r="L7" i="7"/>
  <c r="L6" i="7"/>
  <c r="L5" i="7"/>
  <c r="F37" i="7"/>
  <c r="J35" i="7"/>
  <c r="K35" i="7"/>
  <c r="L35" i="7" s="1"/>
  <c r="G74" i="7" l="1"/>
  <c r="H74" i="7" s="1"/>
  <c r="F73" i="7"/>
  <c r="G73" i="7"/>
  <c r="H73" i="7" s="1"/>
  <c r="L73" i="7"/>
  <c r="K36" i="7"/>
  <c r="L36" i="7" s="1"/>
  <c r="J36" i="7"/>
  <c r="D35" i="7"/>
  <c r="D36" i="7" s="1"/>
  <c r="E35" i="7"/>
  <c r="C35" i="7"/>
  <c r="C36" i="7" s="1"/>
  <c r="G37" i="7"/>
  <c r="H37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E36" i="7" l="1"/>
  <c r="F36" i="7" s="1"/>
  <c r="F35" i="7"/>
  <c r="G35" i="7"/>
  <c r="H35" i="7" s="1"/>
  <c r="G36" i="7" l="1"/>
  <c r="H36" i="7" s="1"/>
  <c r="C23" i="2" l="1"/>
  <c r="D23" i="2"/>
  <c r="E23" i="2"/>
  <c r="F23" i="2"/>
  <c r="B23" i="2"/>
  <c r="C22" i="2" l="1"/>
  <c r="D22" i="2"/>
  <c r="E22" i="2"/>
  <c r="F22" i="2"/>
  <c r="B22" i="2"/>
  <c r="D19" i="2" l="1"/>
  <c r="C19" i="2"/>
  <c r="B19" i="2"/>
  <c r="D18" i="2"/>
  <c r="C18" i="2"/>
  <c r="B18" i="2"/>
  <c r="D17" i="2"/>
  <c r="C17" i="2"/>
  <c r="B17" i="2"/>
  <c r="D16" i="2"/>
  <c r="C16" i="2"/>
  <c r="B16" i="2"/>
  <c r="F8" i="2"/>
  <c r="E8" i="2"/>
  <c r="F7" i="2"/>
  <c r="E7" i="2"/>
  <c r="F18" i="2" l="1"/>
  <c r="B9" i="2"/>
  <c r="E18" i="2"/>
  <c r="C9" i="2"/>
  <c r="F16" i="2"/>
  <c r="F19" i="2"/>
  <c r="F17" i="2"/>
  <c r="E16" i="2"/>
  <c r="D9" i="2"/>
  <c r="E17" i="2"/>
  <c r="E19" i="2"/>
  <c r="F9" i="2" l="1"/>
  <c r="E9" i="2"/>
</calcChain>
</file>

<file path=xl/sharedStrings.xml><?xml version="1.0" encoding="utf-8"?>
<sst xmlns="http://schemas.openxmlformats.org/spreadsheetml/2006/main" count="389" uniqueCount="187">
  <si>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</si>
  <si>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</si>
  <si>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</si>
  <si>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</si>
  <si>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</si>
  <si>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</si>
  <si>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</si>
  <si>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</si>
  <si>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</si>
  <si>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</si>
  <si>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</si>
  <si>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</si>
  <si>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</si>
  <si>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</si>
  <si>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</si>
  <si>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</si>
  <si>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</si>
  <si>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</si>
  <si>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</si>
  <si>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</si>
  <si>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</si>
  <si>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</si>
  <si>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</si>
  <si>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</si>
  <si>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</si>
  <si>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</si>
  <si>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</si>
  <si>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</si>
  <si>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</si>
  <si>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</si>
  <si>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</si>
  <si>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</si>
  <si>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</si>
  <si>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</si>
  <si>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</si>
  <si>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</si>
  <si>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</si>
  <si>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</si>
  <si>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</si>
  <si>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</si>
  <si>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</si>
  <si>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</si>
  <si>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</si>
  <si>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</si>
  <si>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</si>
  <si>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</si>
  <si>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</si>
  <si>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</si>
  <si>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</si>
  <si>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</si>
  <si>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</si>
  <si>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</si>
  <si>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</si>
  <si>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</si>
  <si>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</si>
  <si>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</si>
  <si>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</si>
  <si>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</si>
  <si>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</si>
  <si>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</si>
  <si>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</si>
  <si>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</si>
  <si>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</si>
  <si>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</si>
  <si>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</si>
  <si>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</si>
  <si>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</si>
  <si>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</si>
  <si>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</si>
  <si>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</si>
  <si>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</si>
  <si>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</si>
  <si>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</si>
  <si>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</si>
  <si>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</si>
  <si>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</si>
  <si>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</si>
  <si>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</si>
  <si>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</si>
  <si>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</si>
  <si>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</si>
  <si>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</si>
  <si>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</si>
  <si>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</si>
  <si>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</si>
  <si>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</si>
  <si>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</si>
  <si>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</si>
  <si>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</si>
  <si>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</si>
  <si>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</si>
  <si>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</si>
  <si>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</si>
  <si>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</si>
  <si>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</si>
  <si>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</si>
  <si>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</si>
  <si>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</si>
  <si>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</si>
  <si>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</si>
  <si>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</si>
  <si>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</si>
  <si>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</si>
  <si>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</si>
  <si>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</si>
  <si>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</si>
  <si>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</si>
  <si>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</si>
  <si>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</si>
  <si>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</si>
  <si>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</si>
  <si>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</si>
  <si>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</si>
  <si>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</si>
  <si>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</si>
  <si>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</si>
  <si>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</si>
  <si>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</si>
  <si>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</si>
  <si>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</si>
  <si>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</si>
  <si>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</si>
  <si>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</si>
  <si>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</si>
  <si>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</si>
  <si>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</si>
  <si>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</si>
  <si>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</si>
  <si>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</si>
  <si>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</si>
  <si>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-</t>
  </si>
  <si>
    <t>Sector and Sub-sector</t>
  </si>
  <si>
    <t>Table VI: Imports by End Use &amp; Broad Economic Categories (BEC) Classification</t>
  </si>
  <si>
    <t>2022</t>
  </si>
  <si>
    <t xml:space="preserve">Chemical &amp; Chemical Products </t>
  </si>
  <si>
    <t>Machinery, Equipment &amp; Parts</t>
  </si>
  <si>
    <t>Iron &amp; Steel Products</t>
  </si>
  <si>
    <t>Textiles,  Apparels &amp; Footwear</t>
  </si>
  <si>
    <t>Palm Oil &amp; Palm Oil-based Agriculture Products</t>
  </si>
  <si>
    <t>Other Agricultures</t>
  </si>
  <si>
    <t>Condensates &amp; other petroleum oil</t>
  </si>
  <si>
    <t>Crude Fertilizers &amp; Crude Minerals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</si>
  <si>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</si>
  <si>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</si>
  <si>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</si>
  <si>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</si>
  <si>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</si>
  <si>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</si>
  <si>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</si>
  <si>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</si>
  <si>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</si>
  <si>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</si>
  <si>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</si>
  <si>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</si>
  <si>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</si>
  <si>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</si>
  <si>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</si>
  <si>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</si>
  <si>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</si>
  <si>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</si>
  <si>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</si>
  <si>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</si>
  <si>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</si>
  <si>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</si>
  <si>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</si>
  <si>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</si>
  <si>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</si>
  <si>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</si>
  <si>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</si>
  <si>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</si>
  <si>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</si>
  <si>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</si>
  <si>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</si>
  <si>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Sri Lanka</t>
  </si>
  <si>
    <t>Russian Federation</t>
  </si>
  <si>
    <t>Argentina</t>
  </si>
  <si>
    <t>Cote D'Ivoire</t>
  </si>
  <si>
    <t>Oman</t>
  </si>
  <si>
    <t>Kuwait</t>
  </si>
  <si>
    <t>E.U.</t>
  </si>
  <si>
    <t>Nov
2023</t>
  </si>
  <si>
    <t>2022 (JAN-DEC)</t>
  </si>
  <si>
    <t>2023 (JAN-DEC)</t>
  </si>
  <si>
    <t>Dec
2022</t>
  </si>
  <si>
    <t>Dec
2023</t>
  </si>
  <si>
    <t>Jan-Dec
2022</t>
  </si>
  <si>
    <t>Jan-Dec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</si>
</sst>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11" fillId="0" borderId="0" xfId="3" applyFont="1" applyAlignment="1">
      <alignment horizontal="left" wrapText="1"/>
    </xf>
    <xf numFmtId="0" fontId="12" fillId="0" borderId="0" xfId="2" applyFont="1" applyAlignment="1">
      <alignment horizontal="center" vertical="center" wrapText="1"/>
    </xf>
    <xf numFmtId="170" fontId="12" fillId="0" borderId="0" xfId="4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71" fontId="16" fillId="0" borderId="0" xfId="6" applyNumberFormat="1" applyFont="1"/>
    <xf numFmtId="167" fontId="6" fillId="0" borderId="0" xfId="1" applyNumberFormat="1" applyFont="1" applyFill="1" applyBorder="1"/>
    <xf numFmtId="167" fontId="5" fillId="0" borderId="0" xfId="1" applyNumberFormat="1" applyFont="1" applyFill="1" applyBorder="1" applyAlignment="1">
      <alignment vertical="center"/>
    </xf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vertical="center" readingOrder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6" fillId="0" borderId="0" xfId="3" applyFont="1" applyAlignment="1">
      <alignment horizontal="left" vertical="top"/>
    </xf>
    <xf numFmtId="167" fontId="2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0" fontId="6" fillId="0" borderId="0" xfId="2" applyFont="1" applyAlignment="1">
      <alignment vertical="top"/>
    </xf>
    <xf numFmtId="170" fontId="10" fillId="0" borderId="0" xfId="4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vertical="top"/>
    </xf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 applyAlignment="1">
      <alignment horizontal="left"/>
    </xf>
    <xf numFmtId="0" fontId="13" fillId="4" borderId="0" xfId="0" applyFont="1" applyFill="1"/>
    <xf numFmtId="172" fontId="10" fillId="0" borderId="0" xfId="4" applyNumberFormat="1" applyFont="1" applyFill="1" applyBorder="1" applyAlignment="1">
      <alignment horizontal="right" vertical="top" wrapText="1"/>
    </xf>
    <xf numFmtId="170" fontId="10" fillId="0" borderId="0" xfId="4" quotePrefix="1" applyNumberFormat="1" applyFont="1" applyFill="1" applyBorder="1" applyAlignment="1">
      <alignment horizontal="right" vertical="top" wrapText="1"/>
    </xf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167" fontId="18" fillId="0" borderId="0" xfId="1" applyNumberFormat="1" applyFont="1" applyFill="1" applyBorder="1" applyAlignment="1">
      <alignment horizontal="left"/>
    </xf>
    <xf numFmtId="167" fontId="19" fillId="0" borderId="0" xfId="1" applyNumberFormat="1" applyFont="1" applyFill="1" applyBorder="1" applyAlignment="1"/>
    <xf numFmtId="168" fontId="19" fillId="0" borderId="0" xfId="1" applyNumberFormat="1" applyFont="1" applyFill="1" applyBorder="1" applyAlignment="1"/>
    <xf numFmtId="170" fontId="19" fillId="0" borderId="0" xfId="1" applyNumberFormat="1" applyFont="1" applyFill="1" applyBorder="1" applyAlignment="1"/>
    <xf numFmtId="172" fontId="19" fillId="0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72" fontId="19" fillId="4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70" fontId="13" fillId="4" borderId="0" xfId="1" applyNumberFormat="1" applyFont="1" applyFill="1" applyBorder="1" applyAlignment="1"/>
    <xf numFmtId="168" fontId="13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0" fontId="16" fillId="0" borderId="0" xfId="0" quotePrefix="1" applyFont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169" fontId="2" fillId="3" borderId="0" xfId="1" applyNumberFormat="1" applyFont="1" applyFill="1" applyBorder="1"/>
    <xf numFmtId="164" fontId="2" fillId="3" borderId="0" xfId="1" applyNumberFormat="1" applyFont="1" applyFill="1" applyBorder="1"/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43" fontId="16" fillId="0" borderId="0" xfId="1" applyFont="1"/>
    <xf numFmtId="167" fontId="2" fillId="0" borderId="0" xfId="1" applyNumberFormat="1" applyFont="1"/>
    <xf numFmtId="0" fontId="16" fillId="0" borderId="0" xfId="0" applyFont="1" applyAlignment="1">
      <alignment wrapText="1"/>
    </xf>
    <xf numFmtId="167" fontId="2" fillId="3" borderId="0" xfId="1" applyNumberFormat="1" applyFont="1" applyFill="1" applyBorder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1">
    <cellStyle name="20% - Accent1 2" xfId="51" xr:uid="{00000000-0005-0000-0000-000037000000}"/>
    <cellStyle name="20% - Accent2 2" xfId="55" xr:uid="{00000000-0005-0000-0000-000038000000}"/>
    <cellStyle name="20% - Accent3 2" xfId="59" xr:uid="{00000000-0005-0000-0000-000039000000}"/>
    <cellStyle name="20% - Accent4 2" xfId="63" xr:uid="{00000000-0005-0000-0000-00003A000000}"/>
    <cellStyle name="20% - Accent5 2" xfId="67" xr:uid="{00000000-0005-0000-0000-00003B000000}"/>
    <cellStyle name="20% - Accent6 2" xfId="71" xr:uid="{00000000-0005-0000-0000-00003C000000}"/>
    <cellStyle name="40% - Accent1 2" xfId="52" xr:uid="{00000000-0005-0000-0000-00003D000000}"/>
    <cellStyle name="40% - Accent2 2" xfId="56" xr:uid="{00000000-0005-0000-0000-00003E000000}"/>
    <cellStyle name="40% - Accent3 2" xfId="60" xr:uid="{00000000-0005-0000-0000-00003F000000}"/>
    <cellStyle name="40% - Accent4 2" xfId="64" xr:uid="{00000000-0005-0000-0000-000040000000}"/>
    <cellStyle name="40% - Accent5 2" xfId="68" xr:uid="{00000000-0005-0000-0000-000041000000}"/>
    <cellStyle name="40% - Accent6 2" xfId="72" xr:uid="{00000000-0005-0000-0000-000042000000}"/>
    <cellStyle name="60% - Accent1 2" xfId="53" xr:uid="{00000000-0005-0000-0000-000043000000}"/>
    <cellStyle name="60% - Accent2 2" xfId="57" xr:uid="{00000000-0005-0000-0000-000044000000}"/>
    <cellStyle name="60% - Accent3 2" xfId="61" xr:uid="{00000000-0005-0000-0000-000045000000}"/>
    <cellStyle name="60% - Accent4 2" xfId="65" xr:uid="{00000000-0005-0000-0000-000046000000}"/>
    <cellStyle name="60% - Accent5 2" xfId="69" xr:uid="{00000000-0005-0000-0000-000047000000}"/>
    <cellStyle name="60% - Accent6 2" xfId="73" xr:uid="{00000000-0005-0000-0000-000048000000}"/>
    <cellStyle name="Accent1 2" xfId="50" xr:uid="{00000000-0005-0000-0000-000049000000}"/>
    <cellStyle name="Accent2 2" xfId="54" xr:uid="{00000000-0005-0000-0000-00004A000000}"/>
    <cellStyle name="Accent3 2" xfId="58" xr:uid="{00000000-0005-0000-0000-00004B000000}"/>
    <cellStyle name="Accent4 2" xfId="62" xr:uid="{00000000-0005-0000-0000-00004C000000}"/>
    <cellStyle name="Accent5 2" xfId="66" xr:uid="{00000000-0005-0000-0000-00004D000000}"/>
    <cellStyle name="Accent6 2" xfId="70" xr:uid="{00000000-0005-0000-0000-00004E000000}"/>
    <cellStyle name="Bad 2" xfId="40" xr:uid="{00000000-0005-0000-0000-00004F000000}"/>
    <cellStyle name="Calculation 2" xfId="44" xr:uid="{00000000-0005-0000-0000-000050000000}"/>
    <cellStyle name="Check Cell 2" xfId="46" xr:uid="{00000000-0005-0000-0000-000051000000}"/>
    <cellStyle name="Comma" xfId="1" builtinId="3"/>
    <cellStyle name="Comma 10" xfId="4" xr:uid="{00000000-0005-0000-0000-000001000000}"/>
    <cellStyle name="Comma 10 2" xfId="79" xr:uid="{3F15E4EA-AC31-4292-8D39-4329E142DAE2}"/>
    <cellStyle name="Comma 10 3" xfId="13" xr:uid="{00000000-0005-0000-0000-000001000000}"/>
    <cellStyle name="Comma 12" xfId="5" xr:uid="{00000000-0005-0000-0000-000002000000}"/>
    <cellStyle name="Comma 12 2" xfId="78" xr:uid="{9634C8A3-866D-497F-AD4E-02B6829A8017}"/>
    <cellStyle name="Comma 178" xfId="14" xr:uid="{00000000-0005-0000-0000-000002000000}"/>
    <cellStyle name="Comma 2" xfId="15" xr:uid="{00000000-0005-0000-0000-000003000000}"/>
    <cellStyle name="Comma 2 2" xfId="16" xr:uid="{00000000-0005-0000-0000-000004000000}"/>
    <cellStyle name="Comma 240" xfId="10" xr:uid="{00000000-0005-0000-0000-000003000000}"/>
    <cellStyle name="Comma 28" xfId="17" xr:uid="{00000000-0005-0000-0000-000005000000}"/>
    <cellStyle name="Comma 3" xfId="18" xr:uid="{00000000-0005-0000-0000-000006000000}"/>
    <cellStyle name="Comma 3 2" xfId="19" xr:uid="{00000000-0005-0000-0000-000007000000}"/>
    <cellStyle name="Comma 4" xfId="34" xr:uid="{00000000-0005-0000-0000-000008000000}"/>
    <cellStyle name="Comma 5" xfId="75" xr:uid="{00000000-0005-0000-0000-000046000000}"/>
    <cellStyle name="Comma 6" xfId="77" xr:uid="{00000000-0005-0000-0000-000048000000}"/>
    <cellStyle name="Comma 7" xfId="80" xr:uid="{00000000-0005-0000-0000-00004A000000}"/>
    <cellStyle name="Comma 9" xfId="8" xr:uid="{00000000-0005-0000-0000-000004000000}"/>
    <cellStyle name="Currency 2" xfId="20" xr:uid="{00000000-0005-0000-0000-000009000000}"/>
    <cellStyle name="Explanatory Text 2" xfId="48" xr:uid="{00000000-0005-0000-0000-000060000000}"/>
    <cellStyle name="Good 2" xfId="39" xr:uid="{00000000-0005-0000-0000-000061000000}"/>
    <cellStyle name="Heading 1 2" xfId="35" xr:uid="{00000000-0005-0000-0000-000062000000}"/>
    <cellStyle name="Heading 2 2" xfId="36" xr:uid="{00000000-0005-0000-0000-000063000000}"/>
    <cellStyle name="Heading 3 2" xfId="37" xr:uid="{00000000-0005-0000-0000-000064000000}"/>
    <cellStyle name="Heading 4 2" xfId="38" xr:uid="{00000000-0005-0000-0000-000065000000}"/>
    <cellStyle name="Input 2" xfId="42" xr:uid="{00000000-0005-0000-0000-000066000000}"/>
    <cellStyle name="Linked Cell 2" xfId="45" xr:uid="{00000000-0005-0000-0000-000067000000}"/>
    <cellStyle name="Neutral 2" xfId="41" xr:uid="{00000000-0005-0000-0000-000068000000}"/>
    <cellStyle name="Normal" xfId="0" builtinId="0"/>
    <cellStyle name="Normal - Style1" xfId="21" xr:uid="{00000000-0005-0000-0000-00000B000000}"/>
    <cellStyle name="Normal 10" xfId="76" xr:uid="{00000000-0005-0000-0000-000049000000}"/>
    <cellStyle name="Normal 2" xfId="3" xr:uid="{00000000-0005-0000-0000-000006000000}"/>
    <cellStyle name="Normal 2 2" xfId="22" xr:uid="{00000000-0005-0000-0000-00000D000000}"/>
    <cellStyle name="Normal 2 2 2" xfId="23" xr:uid="{00000000-0005-0000-0000-00000E000000}"/>
    <cellStyle name="Normal 2 2 38" xfId="9" xr:uid="{00000000-0005-0000-0000-000007000000}"/>
    <cellStyle name="Normal 2 3" xfId="24" xr:uid="{00000000-0005-0000-0000-00000F000000}"/>
    <cellStyle name="Normal 3" xfId="25" xr:uid="{00000000-0005-0000-0000-000010000000}"/>
    <cellStyle name="Normal 3 2" xfId="26" xr:uid="{00000000-0005-0000-0000-000011000000}"/>
    <cellStyle name="Normal 4" xfId="27" xr:uid="{00000000-0005-0000-0000-000012000000}"/>
    <cellStyle name="Normal 4 2 2" xfId="28" xr:uid="{00000000-0005-0000-0000-000013000000}"/>
    <cellStyle name="Normal 4 2 2 10" xfId="2" xr:uid="{00000000-0005-0000-0000-000008000000}"/>
    <cellStyle name="Normal 5" xfId="29" xr:uid="{00000000-0005-0000-0000-000014000000}"/>
    <cellStyle name="Normal 6" xfId="30" xr:uid="{00000000-0005-0000-0000-000015000000}"/>
    <cellStyle name="Normal 7" xfId="31" xr:uid="{00000000-0005-0000-0000-000016000000}"/>
    <cellStyle name="Normal 8" xfId="33" xr:uid="{00000000-0005-0000-0000-000017000000}"/>
    <cellStyle name="Normal 9" xfId="7" xr:uid="{00000000-0005-0000-0000-000009000000}"/>
    <cellStyle name="Normal 9 2" xfId="74" xr:uid="{00000000-0005-0000-0000-000047000000}"/>
    <cellStyle name="Note" xfId="12" builtinId="10" customBuiltin="1"/>
    <cellStyle name="Output 2" xfId="43" xr:uid="{00000000-0005-0000-0000-000077000000}"/>
    <cellStyle name="Percent" xfId="6" builtinId="5"/>
    <cellStyle name="Percent 2" xfId="32" xr:uid="{00000000-0005-0000-0000-000019000000}"/>
    <cellStyle name="Title" xfId="11" builtinId="15" customBuiltin="1"/>
    <cellStyle name="Total 2" xfId="49" xr:uid="{00000000-0005-0000-0000-000079000000}"/>
    <cellStyle name="Warning Text 2" xfId="47" xr:uid="{00000000-0005-0000-0000-00007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93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6" sqref="Q16"/>
    </sheetView>
  </sheetViews>
  <sheetFormatPr defaultRowHeight="12" x14ac:dyDescent="0.2"/>
  <cols>
    <col min="1" max="1" width="14.28515625" style="4" customWidth="1"/>
    <col min="2" max="2" width="9.7109375" style="29" customWidth="1"/>
    <col min="3" max="3" width="10.140625" style="29" customWidth="1"/>
    <col min="4" max="4" width="9.7109375" style="29" bestFit="1" customWidth="1"/>
    <col min="5" max="5" width="10.5703125" style="29" customWidth="1"/>
    <col min="6" max="6" width="11.7109375" style="29" customWidth="1"/>
    <col min="7" max="7" width="1.140625" style="4" customWidth="1"/>
    <col min="8" max="8" width="9.28515625" style="4" customWidth="1"/>
    <col min="9" max="9" width="10.28515625" style="4" customWidth="1"/>
    <col min="10" max="10" width="8.85546875" style="4" customWidth="1"/>
    <col min="11" max="11" width="10.5703125" style="4" customWidth="1"/>
    <col min="12" max="12" width="10.85546875" style="4" customWidth="1"/>
    <col min="13" max="207" width="9.140625" style="4"/>
    <col min="208" max="208" width="13.5703125" style="4" customWidth="1"/>
    <col min="209" max="209" width="9.7109375" style="4" customWidth="1"/>
    <col min="210" max="210" width="10.140625" style="4" customWidth="1"/>
    <col min="211" max="211" width="9.28515625" style="4" customWidth="1"/>
    <col min="212" max="212" width="10.5703125" style="4" customWidth="1"/>
    <col min="213" max="213" width="11.7109375" style="4" customWidth="1"/>
    <col min="214" max="214" width="1.140625" style="4" customWidth="1"/>
    <col min="215" max="215" width="9.28515625" style="4" customWidth="1"/>
    <col min="216" max="216" width="10.28515625" style="4" customWidth="1"/>
    <col min="217" max="217" width="8.85546875" style="4" customWidth="1"/>
    <col min="218" max="218" width="10.5703125" style="4" customWidth="1"/>
    <col min="219" max="219" width="10.85546875" style="4" customWidth="1"/>
    <col min="220" max="220" width="12" style="4" bestFit="1" customWidth="1"/>
    <col min="221" max="222" width="11" style="4" bestFit="1" customWidth="1"/>
    <col min="223" max="223" width="11.140625" style="4" bestFit="1" customWidth="1"/>
    <col min="224" max="224" width="10.140625" style="4" bestFit="1" customWidth="1"/>
    <col min="225" max="463" width="9.140625" style="4"/>
    <col min="464" max="464" width="13.5703125" style="4" customWidth="1"/>
    <col min="465" max="465" width="9.7109375" style="4" customWidth="1"/>
    <col min="466" max="466" width="10.140625" style="4" customWidth="1"/>
    <col min="467" max="467" width="9.28515625" style="4" customWidth="1"/>
    <col min="468" max="468" width="10.5703125" style="4" customWidth="1"/>
    <col min="469" max="469" width="11.7109375" style="4" customWidth="1"/>
    <col min="470" max="470" width="1.140625" style="4" customWidth="1"/>
    <col min="471" max="471" width="9.28515625" style="4" customWidth="1"/>
    <col min="472" max="472" width="10.28515625" style="4" customWidth="1"/>
    <col min="473" max="473" width="8.85546875" style="4" customWidth="1"/>
    <col min="474" max="474" width="10.5703125" style="4" customWidth="1"/>
    <col min="475" max="475" width="10.85546875" style="4" customWidth="1"/>
    <col min="476" max="476" width="12" style="4" bestFit="1" customWidth="1"/>
    <col min="477" max="478" width="11" style="4" bestFit="1" customWidth="1"/>
    <col min="479" max="479" width="11.140625" style="4" bestFit="1" customWidth="1"/>
    <col min="480" max="480" width="10.140625" style="4" bestFit="1" customWidth="1"/>
    <col min="481" max="719" width="9.140625" style="4"/>
    <col min="720" max="720" width="13.5703125" style="4" customWidth="1"/>
    <col min="721" max="721" width="9.7109375" style="4" customWidth="1"/>
    <col min="722" max="722" width="10.140625" style="4" customWidth="1"/>
    <col min="723" max="723" width="9.28515625" style="4" customWidth="1"/>
    <col min="724" max="724" width="10.5703125" style="4" customWidth="1"/>
    <col min="725" max="725" width="11.7109375" style="4" customWidth="1"/>
    <col min="726" max="726" width="1.140625" style="4" customWidth="1"/>
    <col min="727" max="727" width="9.28515625" style="4" customWidth="1"/>
    <col min="728" max="728" width="10.28515625" style="4" customWidth="1"/>
    <col min="729" max="729" width="8.85546875" style="4" customWidth="1"/>
    <col min="730" max="730" width="10.5703125" style="4" customWidth="1"/>
    <col min="731" max="731" width="10.85546875" style="4" customWidth="1"/>
    <col min="732" max="732" width="12" style="4" bestFit="1" customWidth="1"/>
    <col min="733" max="734" width="11" style="4" bestFit="1" customWidth="1"/>
    <col min="735" max="735" width="11.140625" style="4" bestFit="1" customWidth="1"/>
    <col min="736" max="736" width="10.140625" style="4" bestFit="1" customWidth="1"/>
    <col min="737" max="975" width="9.140625" style="4"/>
    <col min="976" max="976" width="13.5703125" style="4" customWidth="1"/>
    <col min="977" max="977" width="9.7109375" style="4" customWidth="1"/>
    <col min="978" max="978" width="10.140625" style="4" customWidth="1"/>
    <col min="979" max="979" width="9.28515625" style="4" customWidth="1"/>
    <col min="980" max="980" width="10.5703125" style="4" customWidth="1"/>
    <col min="981" max="981" width="11.7109375" style="4" customWidth="1"/>
    <col min="982" max="982" width="1.140625" style="4" customWidth="1"/>
    <col min="983" max="983" width="9.28515625" style="4" customWidth="1"/>
    <col min="984" max="984" width="10.28515625" style="4" customWidth="1"/>
    <col min="985" max="985" width="8.85546875" style="4" customWidth="1"/>
    <col min="986" max="986" width="10.5703125" style="4" customWidth="1"/>
    <col min="987" max="987" width="10.85546875" style="4" customWidth="1"/>
    <col min="988" max="988" width="12" style="4" bestFit="1" customWidth="1"/>
    <col min="989" max="990" width="11" style="4" bestFit="1" customWidth="1"/>
    <col min="991" max="991" width="11.140625" style="4" bestFit="1" customWidth="1"/>
    <col min="992" max="992" width="10.140625" style="4" bestFit="1" customWidth="1"/>
    <col min="993" max="1231" width="9.140625" style="4"/>
    <col min="1232" max="1232" width="13.5703125" style="4" customWidth="1"/>
    <col min="1233" max="1233" width="9.7109375" style="4" customWidth="1"/>
    <col min="1234" max="1234" width="10.140625" style="4" customWidth="1"/>
    <col min="1235" max="1235" width="9.28515625" style="4" customWidth="1"/>
    <col min="1236" max="1236" width="10.5703125" style="4" customWidth="1"/>
    <col min="1237" max="1237" width="11.7109375" style="4" customWidth="1"/>
    <col min="1238" max="1238" width="1.140625" style="4" customWidth="1"/>
    <col min="1239" max="1239" width="9.28515625" style="4" customWidth="1"/>
    <col min="1240" max="1240" width="10.28515625" style="4" customWidth="1"/>
    <col min="1241" max="1241" width="8.85546875" style="4" customWidth="1"/>
    <col min="1242" max="1242" width="10.5703125" style="4" customWidth="1"/>
    <col min="1243" max="1243" width="10.85546875" style="4" customWidth="1"/>
    <col min="1244" max="1244" width="12" style="4" bestFit="1" customWidth="1"/>
    <col min="1245" max="1246" width="11" style="4" bestFit="1" customWidth="1"/>
    <col min="1247" max="1247" width="11.140625" style="4" bestFit="1" customWidth="1"/>
    <col min="1248" max="1248" width="10.140625" style="4" bestFit="1" customWidth="1"/>
    <col min="1249" max="1487" width="9.140625" style="4"/>
    <col min="1488" max="1488" width="13.5703125" style="4" customWidth="1"/>
    <col min="1489" max="1489" width="9.7109375" style="4" customWidth="1"/>
    <col min="1490" max="1490" width="10.140625" style="4" customWidth="1"/>
    <col min="1491" max="1491" width="9.28515625" style="4" customWidth="1"/>
    <col min="1492" max="1492" width="10.5703125" style="4" customWidth="1"/>
    <col min="1493" max="1493" width="11.7109375" style="4" customWidth="1"/>
    <col min="1494" max="1494" width="1.140625" style="4" customWidth="1"/>
    <col min="1495" max="1495" width="9.28515625" style="4" customWidth="1"/>
    <col min="1496" max="1496" width="10.28515625" style="4" customWidth="1"/>
    <col min="1497" max="1497" width="8.85546875" style="4" customWidth="1"/>
    <col min="1498" max="1498" width="10.5703125" style="4" customWidth="1"/>
    <col min="1499" max="1499" width="10.85546875" style="4" customWidth="1"/>
    <col min="1500" max="1500" width="12" style="4" bestFit="1" customWidth="1"/>
    <col min="1501" max="1502" width="11" style="4" bestFit="1" customWidth="1"/>
    <col min="1503" max="1503" width="11.140625" style="4" bestFit="1" customWidth="1"/>
    <col min="1504" max="1504" width="10.140625" style="4" bestFit="1" customWidth="1"/>
    <col min="1505" max="1743" width="9.140625" style="4"/>
    <col min="1744" max="1744" width="13.5703125" style="4" customWidth="1"/>
    <col min="1745" max="1745" width="9.7109375" style="4" customWidth="1"/>
    <col min="1746" max="1746" width="10.140625" style="4" customWidth="1"/>
    <col min="1747" max="1747" width="9.28515625" style="4" customWidth="1"/>
    <col min="1748" max="1748" width="10.5703125" style="4" customWidth="1"/>
    <col min="1749" max="1749" width="11.7109375" style="4" customWidth="1"/>
    <col min="1750" max="1750" width="1.140625" style="4" customWidth="1"/>
    <col min="1751" max="1751" width="9.28515625" style="4" customWidth="1"/>
    <col min="1752" max="1752" width="10.28515625" style="4" customWidth="1"/>
    <col min="1753" max="1753" width="8.85546875" style="4" customWidth="1"/>
    <col min="1754" max="1754" width="10.5703125" style="4" customWidth="1"/>
    <col min="1755" max="1755" width="10.85546875" style="4" customWidth="1"/>
    <col min="1756" max="1756" width="12" style="4" bestFit="1" customWidth="1"/>
    <col min="1757" max="1758" width="11" style="4" bestFit="1" customWidth="1"/>
    <col min="1759" max="1759" width="11.140625" style="4" bestFit="1" customWidth="1"/>
    <col min="1760" max="1760" width="10.140625" style="4" bestFit="1" customWidth="1"/>
    <col min="1761" max="1999" width="9.140625" style="4"/>
    <col min="2000" max="2000" width="13.5703125" style="4" customWidth="1"/>
    <col min="2001" max="2001" width="9.7109375" style="4" customWidth="1"/>
    <col min="2002" max="2002" width="10.140625" style="4" customWidth="1"/>
    <col min="2003" max="2003" width="9.28515625" style="4" customWidth="1"/>
    <col min="2004" max="2004" width="10.5703125" style="4" customWidth="1"/>
    <col min="2005" max="2005" width="11.7109375" style="4" customWidth="1"/>
    <col min="2006" max="2006" width="1.140625" style="4" customWidth="1"/>
    <col min="2007" max="2007" width="9.28515625" style="4" customWidth="1"/>
    <col min="2008" max="2008" width="10.28515625" style="4" customWidth="1"/>
    <col min="2009" max="2009" width="8.85546875" style="4" customWidth="1"/>
    <col min="2010" max="2010" width="10.5703125" style="4" customWidth="1"/>
    <col min="2011" max="2011" width="10.85546875" style="4" customWidth="1"/>
    <col min="2012" max="2012" width="12" style="4" bestFit="1" customWidth="1"/>
    <col min="2013" max="2014" width="11" style="4" bestFit="1" customWidth="1"/>
    <col min="2015" max="2015" width="11.140625" style="4" bestFit="1" customWidth="1"/>
    <col min="2016" max="2016" width="10.140625" style="4" bestFit="1" customWidth="1"/>
    <col min="2017" max="2255" width="9.140625" style="4"/>
    <col min="2256" max="2256" width="13.5703125" style="4" customWidth="1"/>
    <col min="2257" max="2257" width="9.7109375" style="4" customWidth="1"/>
    <col min="2258" max="2258" width="10.140625" style="4" customWidth="1"/>
    <col min="2259" max="2259" width="9.28515625" style="4" customWidth="1"/>
    <col min="2260" max="2260" width="10.5703125" style="4" customWidth="1"/>
    <col min="2261" max="2261" width="11.7109375" style="4" customWidth="1"/>
    <col min="2262" max="2262" width="1.140625" style="4" customWidth="1"/>
    <col min="2263" max="2263" width="9.28515625" style="4" customWidth="1"/>
    <col min="2264" max="2264" width="10.28515625" style="4" customWidth="1"/>
    <col min="2265" max="2265" width="8.85546875" style="4" customWidth="1"/>
    <col min="2266" max="2266" width="10.5703125" style="4" customWidth="1"/>
    <col min="2267" max="2267" width="10.85546875" style="4" customWidth="1"/>
    <col min="2268" max="2268" width="12" style="4" bestFit="1" customWidth="1"/>
    <col min="2269" max="2270" width="11" style="4" bestFit="1" customWidth="1"/>
    <col min="2271" max="2271" width="11.140625" style="4" bestFit="1" customWidth="1"/>
    <col min="2272" max="2272" width="10.140625" style="4" bestFit="1" customWidth="1"/>
    <col min="2273" max="2511" width="9.140625" style="4"/>
    <col min="2512" max="2512" width="13.5703125" style="4" customWidth="1"/>
    <col min="2513" max="2513" width="9.7109375" style="4" customWidth="1"/>
    <col min="2514" max="2514" width="10.140625" style="4" customWidth="1"/>
    <col min="2515" max="2515" width="9.28515625" style="4" customWidth="1"/>
    <col min="2516" max="2516" width="10.5703125" style="4" customWidth="1"/>
    <col min="2517" max="2517" width="11.7109375" style="4" customWidth="1"/>
    <col min="2518" max="2518" width="1.140625" style="4" customWidth="1"/>
    <col min="2519" max="2519" width="9.28515625" style="4" customWidth="1"/>
    <col min="2520" max="2520" width="10.28515625" style="4" customWidth="1"/>
    <col min="2521" max="2521" width="8.85546875" style="4" customWidth="1"/>
    <col min="2522" max="2522" width="10.5703125" style="4" customWidth="1"/>
    <col min="2523" max="2523" width="10.85546875" style="4" customWidth="1"/>
    <col min="2524" max="2524" width="12" style="4" bestFit="1" customWidth="1"/>
    <col min="2525" max="2526" width="11" style="4" bestFit="1" customWidth="1"/>
    <col min="2527" max="2527" width="11.140625" style="4" bestFit="1" customWidth="1"/>
    <col min="2528" max="2528" width="10.140625" style="4" bestFit="1" customWidth="1"/>
    <col min="2529" max="2767" width="9.140625" style="4"/>
    <col min="2768" max="2768" width="13.5703125" style="4" customWidth="1"/>
    <col min="2769" max="2769" width="9.7109375" style="4" customWidth="1"/>
    <col min="2770" max="2770" width="10.140625" style="4" customWidth="1"/>
    <col min="2771" max="2771" width="9.28515625" style="4" customWidth="1"/>
    <col min="2772" max="2772" width="10.5703125" style="4" customWidth="1"/>
    <col min="2773" max="2773" width="11.7109375" style="4" customWidth="1"/>
    <col min="2774" max="2774" width="1.140625" style="4" customWidth="1"/>
    <col min="2775" max="2775" width="9.28515625" style="4" customWidth="1"/>
    <col min="2776" max="2776" width="10.28515625" style="4" customWidth="1"/>
    <col min="2777" max="2777" width="8.85546875" style="4" customWidth="1"/>
    <col min="2778" max="2778" width="10.5703125" style="4" customWidth="1"/>
    <col min="2779" max="2779" width="10.85546875" style="4" customWidth="1"/>
    <col min="2780" max="2780" width="12" style="4" bestFit="1" customWidth="1"/>
    <col min="2781" max="2782" width="11" style="4" bestFit="1" customWidth="1"/>
    <col min="2783" max="2783" width="11.140625" style="4" bestFit="1" customWidth="1"/>
    <col min="2784" max="2784" width="10.140625" style="4" bestFit="1" customWidth="1"/>
    <col min="2785" max="3023" width="9.140625" style="4"/>
    <col min="3024" max="3024" width="13.5703125" style="4" customWidth="1"/>
    <col min="3025" max="3025" width="9.7109375" style="4" customWidth="1"/>
    <col min="3026" max="3026" width="10.140625" style="4" customWidth="1"/>
    <col min="3027" max="3027" width="9.28515625" style="4" customWidth="1"/>
    <col min="3028" max="3028" width="10.5703125" style="4" customWidth="1"/>
    <col min="3029" max="3029" width="11.7109375" style="4" customWidth="1"/>
    <col min="3030" max="3030" width="1.140625" style="4" customWidth="1"/>
    <col min="3031" max="3031" width="9.28515625" style="4" customWidth="1"/>
    <col min="3032" max="3032" width="10.28515625" style="4" customWidth="1"/>
    <col min="3033" max="3033" width="8.85546875" style="4" customWidth="1"/>
    <col min="3034" max="3034" width="10.5703125" style="4" customWidth="1"/>
    <col min="3035" max="3035" width="10.85546875" style="4" customWidth="1"/>
    <col min="3036" max="3036" width="12" style="4" bestFit="1" customWidth="1"/>
    <col min="3037" max="3038" width="11" style="4" bestFit="1" customWidth="1"/>
    <col min="3039" max="3039" width="11.140625" style="4" bestFit="1" customWidth="1"/>
    <col min="3040" max="3040" width="10.140625" style="4" bestFit="1" customWidth="1"/>
    <col min="3041" max="3279" width="9.140625" style="4"/>
    <col min="3280" max="3280" width="13.5703125" style="4" customWidth="1"/>
    <col min="3281" max="3281" width="9.7109375" style="4" customWidth="1"/>
    <col min="3282" max="3282" width="10.140625" style="4" customWidth="1"/>
    <col min="3283" max="3283" width="9.28515625" style="4" customWidth="1"/>
    <col min="3284" max="3284" width="10.5703125" style="4" customWidth="1"/>
    <col min="3285" max="3285" width="11.7109375" style="4" customWidth="1"/>
    <col min="3286" max="3286" width="1.140625" style="4" customWidth="1"/>
    <col min="3287" max="3287" width="9.28515625" style="4" customWidth="1"/>
    <col min="3288" max="3288" width="10.28515625" style="4" customWidth="1"/>
    <col min="3289" max="3289" width="8.85546875" style="4" customWidth="1"/>
    <col min="3290" max="3290" width="10.5703125" style="4" customWidth="1"/>
    <col min="3291" max="3291" width="10.85546875" style="4" customWidth="1"/>
    <col min="3292" max="3292" width="12" style="4" bestFit="1" customWidth="1"/>
    <col min="3293" max="3294" width="11" style="4" bestFit="1" customWidth="1"/>
    <col min="3295" max="3295" width="11.140625" style="4" bestFit="1" customWidth="1"/>
    <col min="3296" max="3296" width="10.140625" style="4" bestFit="1" customWidth="1"/>
    <col min="3297" max="3535" width="9.140625" style="4"/>
    <col min="3536" max="3536" width="13.5703125" style="4" customWidth="1"/>
    <col min="3537" max="3537" width="9.7109375" style="4" customWidth="1"/>
    <col min="3538" max="3538" width="10.140625" style="4" customWidth="1"/>
    <col min="3539" max="3539" width="9.28515625" style="4" customWidth="1"/>
    <col min="3540" max="3540" width="10.5703125" style="4" customWidth="1"/>
    <col min="3541" max="3541" width="11.7109375" style="4" customWidth="1"/>
    <col min="3542" max="3542" width="1.140625" style="4" customWidth="1"/>
    <col min="3543" max="3543" width="9.28515625" style="4" customWidth="1"/>
    <col min="3544" max="3544" width="10.28515625" style="4" customWidth="1"/>
    <col min="3545" max="3545" width="8.85546875" style="4" customWidth="1"/>
    <col min="3546" max="3546" width="10.5703125" style="4" customWidth="1"/>
    <col min="3547" max="3547" width="10.85546875" style="4" customWidth="1"/>
    <col min="3548" max="3548" width="12" style="4" bestFit="1" customWidth="1"/>
    <col min="3549" max="3550" width="11" style="4" bestFit="1" customWidth="1"/>
    <col min="3551" max="3551" width="11.140625" style="4" bestFit="1" customWidth="1"/>
    <col min="3552" max="3552" width="10.140625" style="4" bestFit="1" customWidth="1"/>
    <col min="3553" max="3791" width="9.140625" style="4"/>
    <col min="3792" max="3792" width="13.5703125" style="4" customWidth="1"/>
    <col min="3793" max="3793" width="9.7109375" style="4" customWidth="1"/>
    <col min="3794" max="3794" width="10.140625" style="4" customWidth="1"/>
    <col min="3795" max="3795" width="9.28515625" style="4" customWidth="1"/>
    <col min="3796" max="3796" width="10.5703125" style="4" customWidth="1"/>
    <col min="3797" max="3797" width="11.7109375" style="4" customWidth="1"/>
    <col min="3798" max="3798" width="1.140625" style="4" customWidth="1"/>
    <col min="3799" max="3799" width="9.28515625" style="4" customWidth="1"/>
    <col min="3800" max="3800" width="10.28515625" style="4" customWidth="1"/>
    <col min="3801" max="3801" width="8.85546875" style="4" customWidth="1"/>
    <col min="3802" max="3802" width="10.5703125" style="4" customWidth="1"/>
    <col min="3803" max="3803" width="10.85546875" style="4" customWidth="1"/>
    <col min="3804" max="3804" width="12" style="4" bestFit="1" customWidth="1"/>
    <col min="3805" max="3806" width="11" style="4" bestFit="1" customWidth="1"/>
    <col min="3807" max="3807" width="11.140625" style="4" bestFit="1" customWidth="1"/>
    <col min="3808" max="3808" width="10.140625" style="4" bestFit="1" customWidth="1"/>
    <col min="3809" max="4047" width="9.140625" style="4"/>
    <col min="4048" max="4048" width="13.5703125" style="4" customWidth="1"/>
    <col min="4049" max="4049" width="9.7109375" style="4" customWidth="1"/>
    <col min="4050" max="4050" width="10.140625" style="4" customWidth="1"/>
    <col min="4051" max="4051" width="9.28515625" style="4" customWidth="1"/>
    <col min="4052" max="4052" width="10.5703125" style="4" customWidth="1"/>
    <col min="4053" max="4053" width="11.7109375" style="4" customWidth="1"/>
    <col min="4054" max="4054" width="1.140625" style="4" customWidth="1"/>
    <col min="4055" max="4055" width="9.28515625" style="4" customWidth="1"/>
    <col min="4056" max="4056" width="10.28515625" style="4" customWidth="1"/>
    <col min="4057" max="4057" width="8.85546875" style="4" customWidth="1"/>
    <col min="4058" max="4058" width="10.5703125" style="4" customWidth="1"/>
    <col min="4059" max="4059" width="10.85546875" style="4" customWidth="1"/>
    <col min="4060" max="4060" width="12" style="4" bestFit="1" customWidth="1"/>
    <col min="4061" max="4062" width="11" style="4" bestFit="1" customWidth="1"/>
    <col min="4063" max="4063" width="11.140625" style="4" bestFit="1" customWidth="1"/>
    <col min="4064" max="4064" width="10.140625" style="4" bestFit="1" customWidth="1"/>
    <col min="4065" max="4303" width="9.140625" style="4"/>
    <col min="4304" max="4304" width="13.5703125" style="4" customWidth="1"/>
    <col min="4305" max="4305" width="9.7109375" style="4" customWidth="1"/>
    <col min="4306" max="4306" width="10.140625" style="4" customWidth="1"/>
    <col min="4307" max="4307" width="9.28515625" style="4" customWidth="1"/>
    <col min="4308" max="4308" width="10.5703125" style="4" customWidth="1"/>
    <col min="4309" max="4309" width="11.7109375" style="4" customWidth="1"/>
    <col min="4310" max="4310" width="1.140625" style="4" customWidth="1"/>
    <col min="4311" max="4311" width="9.28515625" style="4" customWidth="1"/>
    <col min="4312" max="4312" width="10.28515625" style="4" customWidth="1"/>
    <col min="4313" max="4313" width="8.85546875" style="4" customWidth="1"/>
    <col min="4314" max="4314" width="10.5703125" style="4" customWidth="1"/>
    <col min="4315" max="4315" width="10.85546875" style="4" customWidth="1"/>
    <col min="4316" max="4316" width="12" style="4" bestFit="1" customWidth="1"/>
    <col min="4317" max="4318" width="11" style="4" bestFit="1" customWidth="1"/>
    <col min="4319" max="4319" width="11.140625" style="4" bestFit="1" customWidth="1"/>
    <col min="4320" max="4320" width="10.140625" style="4" bestFit="1" customWidth="1"/>
    <col min="4321" max="4559" width="9.140625" style="4"/>
    <col min="4560" max="4560" width="13.5703125" style="4" customWidth="1"/>
    <col min="4561" max="4561" width="9.7109375" style="4" customWidth="1"/>
    <col min="4562" max="4562" width="10.140625" style="4" customWidth="1"/>
    <col min="4563" max="4563" width="9.28515625" style="4" customWidth="1"/>
    <col min="4564" max="4564" width="10.5703125" style="4" customWidth="1"/>
    <col min="4565" max="4565" width="11.7109375" style="4" customWidth="1"/>
    <col min="4566" max="4566" width="1.140625" style="4" customWidth="1"/>
    <col min="4567" max="4567" width="9.28515625" style="4" customWidth="1"/>
    <col min="4568" max="4568" width="10.28515625" style="4" customWidth="1"/>
    <col min="4569" max="4569" width="8.85546875" style="4" customWidth="1"/>
    <col min="4570" max="4570" width="10.5703125" style="4" customWidth="1"/>
    <col min="4571" max="4571" width="10.85546875" style="4" customWidth="1"/>
    <col min="4572" max="4572" width="12" style="4" bestFit="1" customWidth="1"/>
    <col min="4573" max="4574" width="11" style="4" bestFit="1" customWidth="1"/>
    <col min="4575" max="4575" width="11.140625" style="4" bestFit="1" customWidth="1"/>
    <col min="4576" max="4576" width="10.140625" style="4" bestFit="1" customWidth="1"/>
    <col min="4577" max="4815" width="9.140625" style="4"/>
    <col min="4816" max="4816" width="13.5703125" style="4" customWidth="1"/>
    <col min="4817" max="4817" width="9.7109375" style="4" customWidth="1"/>
    <col min="4818" max="4818" width="10.140625" style="4" customWidth="1"/>
    <col min="4819" max="4819" width="9.28515625" style="4" customWidth="1"/>
    <col min="4820" max="4820" width="10.5703125" style="4" customWidth="1"/>
    <col min="4821" max="4821" width="11.7109375" style="4" customWidth="1"/>
    <col min="4822" max="4822" width="1.140625" style="4" customWidth="1"/>
    <col min="4823" max="4823" width="9.28515625" style="4" customWidth="1"/>
    <col min="4824" max="4824" width="10.28515625" style="4" customWidth="1"/>
    <col min="4825" max="4825" width="8.85546875" style="4" customWidth="1"/>
    <col min="4826" max="4826" width="10.5703125" style="4" customWidth="1"/>
    <col min="4827" max="4827" width="10.85546875" style="4" customWidth="1"/>
    <col min="4828" max="4828" width="12" style="4" bestFit="1" customWidth="1"/>
    <col min="4829" max="4830" width="11" style="4" bestFit="1" customWidth="1"/>
    <col min="4831" max="4831" width="11.140625" style="4" bestFit="1" customWidth="1"/>
    <col min="4832" max="4832" width="10.140625" style="4" bestFit="1" customWidth="1"/>
    <col min="4833" max="5071" width="9.140625" style="4"/>
    <col min="5072" max="5072" width="13.5703125" style="4" customWidth="1"/>
    <col min="5073" max="5073" width="9.7109375" style="4" customWidth="1"/>
    <col min="5074" max="5074" width="10.140625" style="4" customWidth="1"/>
    <col min="5075" max="5075" width="9.28515625" style="4" customWidth="1"/>
    <col min="5076" max="5076" width="10.5703125" style="4" customWidth="1"/>
    <col min="5077" max="5077" width="11.7109375" style="4" customWidth="1"/>
    <col min="5078" max="5078" width="1.140625" style="4" customWidth="1"/>
    <col min="5079" max="5079" width="9.28515625" style="4" customWidth="1"/>
    <col min="5080" max="5080" width="10.28515625" style="4" customWidth="1"/>
    <col min="5081" max="5081" width="8.85546875" style="4" customWidth="1"/>
    <col min="5082" max="5082" width="10.5703125" style="4" customWidth="1"/>
    <col min="5083" max="5083" width="10.85546875" style="4" customWidth="1"/>
    <col min="5084" max="5084" width="12" style="4" bestFit="1" customWidth="1"/>
    <col min="5085" max="5086" width="11" style="4" bestFit="1" customWidth="1"/>
    <col min="5087" max="5087" width="11.140625" style="4" bestFit="1" customWidth="1"/>
    <col min="5088" max="5088" width="10.140625" style="4" bestFit="1" customWidth="1"/>
    <col min="5089" max="5327" width="9.140625" style="4"/>
    <col min="5328" max="5328" width="13.5703125" style="4" customWidth="1"/>
    <col min="5329" max="5329" width="9.7109375" style="4" customWidth="1"/>
    <col min="5330" max="5330" width="10.140625" style="4" customWidth="1"/>
    <col min="5331" max="5331" width="9.28515625" style="4" customWidth="1"/>
    <col min="5332" max="5332" width="10.5703125" style="4" customWidth="1"/>
    <col min="5333" max="5333" width="11.7109375" style="4" customWidth="1"/>
    <col min="5334" max="5334" width="1.140625" style="4" customWidth="1"/>
    <col min="5335" max="5335" width="9.28515625" style="4" customWidth="1"/>
    <col min="5336" max="5336" width="10.28515625" style="4" customWidth="1"/>
    <col min="5337" max="5337" width="8.85546875" style="4" customWidth="1"/>
    <col min="5338" max="5338" width="10.5703125" style="4" customWidth="1"/>
    <col min="5339" max="5339" width="10.85546875" style="4" customWidth="1"/>
    <col min="5340" max="5340" width="12" style="4" bestFit="1" customWidth="1"/>
    <col min="5341" max="5342" width="11" style="4" bestFit="1" customWidth="1"/>
    <col min="5343" max="5343" width="11.140625" style="4" bestFit="1" customWidth="1"/>
    <col min="5344" max="5344" width="10.140625" style="4" bestFit="1" customWidth="1"/>
    <col min="5345" max="5583" width="9.140625" style="4"/>
    <col min="5584" max="5584" width="13.5703125" style="4" customWidth="1"/>
    <col min="5585" max="5585" width="9.7109375" style="4" customWidth="1"/>
    <col min="5586" max="5586" width="10.140625" style="4" customWidth="1"/>
    <col min="5587" max="5587" width="9.28515625" style="4" customWidth="1"/>
    <col min="5588" max="5588" width="10.5703125" style="4" customWidth="1"/>
    <col min="5589" max="5589" width="11.7109375" style="4" customWidth="1"/>
    <col min="5590" max="5590" width="1.140625" style="4" customWidth="1"/>
    <col min="5591" max="5591" width="9.28515625" style="4" customWidth="1"/>
    <col min="5592" max="5592" width="10.28515625" style="4" customWidth="1"/>
    <col min="5593" max="5593" width="8.85546875" style="4" customWidth="1"/>
    <col min="5594" max="5594" width="10.5703125" style="4" customWidth="1"/>
    <col min="5595" max="5595" width="10.85546875" style="4" customWidth="1"/>
    <col min="5596" max="5596" width="12" style="4" bestFit="1" customWidth="1"/>
    <col min="5597" max="5598" width="11" style="4" bestFit="1" customWidth="1"/>
    <col min="5599" max="5599" width="11.140625" style="4" bestFit="1" customWidth="1"/>
    <col min="5600" max="5600" width="10.140625" style="4" bestFit="1" customWidth="1"/>
    <col min="5601" max="5839" width="9.140625" style="4"/>
    <col min="5840" max="5840" width="13.5703125" style="4" customWidth="1"/>
    <col min="5841" max="5841" width="9.7109375" style="4" customWidth="1"/>
    <col min="5842" max="5842" width="10.140625" style="4" customWidth="1"/>
    <col min="5843" max="5843" width="9.28515625" style="4" customWidth="1"/>
    <col min="5844" max="5844" width="10.5703125" style="4" customWidth="1"/>
    <col min="5845" max="5845" width="11.7109375" style="4" customWidth="1"/>
    <col min="5846" max="5846" width="1.140625" style="4" customWidth="1"/>
    <col min="5847" max="5847" width="9.28515625" style="4" customWidth="1"/>
    <col min="5848" max="5848" width="10.28515625" style="4" customWidth="1"/>
    <col min="5849" max="5849" width="8.85546875" style="4" customWidth="1"/>
    <col min="5850" max="5850" width="10.5703125" style="4" customWidth="1"/>
    <col min="5851" max="5851" width="10.85546875" style="4" customWidth="1"/>
    <col min="5852" max="5852" width="12" style="4" bestFit="1" customWidth="1"/>
    <col min="5853" max="5854" width="11" style="4" bestFit="1" customWidth="1"/>
    <col min="5855" max="5855" width="11.140625" style="4" bestFit="1" customWidth="1"/>
    <col min="5856" max="5856" width="10.140625" style="4" bestFit="1" customWidth="1"/>
    <col min="5857" max="6095" width="9.140625" style="4"/>
    <col min="6096" max="6096" width="13.5703125" style="4" customWidth="1"/>
    <col min="6097" max="6097" width="9.7109375" style="4" customWidth="1"/>
    <col min="6098" max="6098" width="10.140625" style="4" customWidth="1"/>
    <col min="6099" max="6099" width="9.28515625" style="4" customWidth="1"/>
    <col min="6100" max="6100" width="10.5703125" style="4" customWidth="1"/>
    <col min="6101" max="6101" width="11.7109375" style="4" customWidth="1"/>
    <col min="6102" max="6102" width="1.140625" style="4" customWidth="1"/>
    <col min="6103" max="6103" width="9.28515625" style="4" customWidth="1"/>
    <col min="6104" max="6104" width="10.28515625" style="4" customWidth="1"/>
    <col min="6105" max="6105" width="8.85546875" style="4" customWidth="1"/>
    <col min="6106" max="6106" width="10.5703125" style="4" customWidth="1"/>
    <col min="6107" max="6107" width="10.85546875" style="4" customWidth="1"/>
    <col min="6108" max="6108" width="12" style="4" bestFit="1" customWidth="1"/>
    <col min="6109" max="6110" width="11" style="4" bestFit="1" customWidth="1"/>
    <col min="6111" max="6111" width="11.140625" style="4" bestFit="1" customWidth="1"/>
    <col min="6112" max="6112" width="10.140625" style="4" bestFit="1" customWidth="1"/>
    <col min="6113" max="6351" width="9.140625" style="4"/>
    <col min="6352" max="6352" width="13.5703125" style="4" customWidth="1"/>
    <col min="6353" max="6353" width="9.7109375" style="4" customWidth="1"/>
    <col min="6354" max="6354" width="10.140625" style="4" customWidth="1"/>
    <col min="6355" max="6355" width="9.28515625" style="4" customWidth="1"/>
    <col min="6356" max="6356" width="10.5703125" style="4" customWidth="1"/>
    <col min="6357" max="6357" width="11.7109375" style="4" customWidth="1"/>
    <col min="6358" max="6358" width="1.140625" style="4" customWidth="1"/>
    <col min="6359" max="6359" width="9.28515625" style="4" customWidth="1"/>
    <col min="6360" max="6360" width="10.28515625" style="4" customWidth="1"/>
    <col min="6361" max="6361" width="8.85546875" style="4" customWidth="1"/>
    <col min="6362" max="6362" width="10.5703125" style="4" customWidth="1"/>
    <col min="6363" max="6363" width="10.85546875" style="4" customWidth="1"/>
    <col min="6364" max="6364" width="12" style="4" bestFit="1" customWidth="1"/>
    <col min="6365" max="6366" width="11" style="4" bestFit="1" customWidth="1"/>
    <col min="6367" max="6367" width="11.140625" style="4" bestFit="1" customWidth="1"/>
    <col min="6368" max="6368" width="10.140625" style="4" bestFit="1" customWidth="1"/>
    <col min="6369" max="6607" width="9.140625" style="4"/>
    <col min="6608" max="6608" width="13.5703125" style="4" customWidth="1"/>
    <col min="6609" max="6609" width="9.7109375" style="4" customWidth="1"/>
    <col min="6610" max="6610" width="10.140625" style="4" customWidth="1"/>
    <col min="6611" max="6611" width="9.28515625" style="4" customWidth="1"/>
    <col min="6612" max="6612" width="10.5703125" style="4" customWidth="1"/>
    <col min="6613" max="6613" width="11.7109375" style="4" customWidth="1"/>
    <col min="6614" max="6614" width="1.140625" style="4" customWidth="1"/>
    <col min="6615" max="6615" width="9.28515625" style="4" customWidth="1"/>
    <col min="6616" max="6616" width="10.28515625" style="4" customWidth="1"/>
    <col min="6617" max="6617" width="8.85546875" style="4" customWidth="1"/>
    <col min="6618" max="6618" width="10.5703125" style="4" customWidth="1"/>
    <col min="6619" max="6619" width="10.85546875" style="4" customWidth="1"/>
    <col min="6620" max="6620" width="12" style="4" bestFit="1" customWidth="1"/>
    <col min="6621" max="6622" width="11" style="4" bestFit="1" customWidth="1"/>
    <col min="6623" max="6623" width="11.140625" style="4" bestFit="1" customWidth="1"/>
    <col min="6624" max="6624" width="10.140625" style="4" bestFit="1" customWidth="1"/>
    <col min="6625" max="6863" width="9.140625" style="4"/>
    <col min="6864" max="6864" width="13.5703125" style="4" customWidth="1"/>
    <col min="6865" max="6865" width="9.7109375" style="4" customWidth="1"/>
    <col min="6866" max="6866" width="10.140625" style="4" customWidth="1"/>
    <col min="6867" max="6867" width="9.28515625" style="4" customWidth="1"/>
    <col min="6868" max="6868" width="10.5703125" style="4" customWidth="1"/>
    <col min="6869" max="6869" width="11.7109375" style="4" customWidth="1"/>
    <col min="6870" max="6870" width="1.140625" style="4" customWidth="1"/>
    <col min="6871" max="6871" width="9.28515625" style="4" customWidth="1"/>
    <col min="6872" max="6872" width="10.28515625" style="4" customWidth="1"/>
    <col min="6873" max="6873" width="8.85546875" style="4" customWidth="1"/>
    <col min="6874" max="6874" width="10.5703125" style="4" customWidth="1"/>
    <col min="6875" max="6875" width="10.85546875" style="4" customWidth="1"/>
    <col min="6876" max="6876" width="12" style="4" bestFit="1" customWidth="1"/>
    <col min="6877" max="6878" width="11" style="4" bestFit="1" customWidth="1"/>
    <col min="6879" max="6879" width="11.140625" style="4" bestFit="1" customWidth="1"/>
    <col min="6880" max="6880" width="10.140625" style="4" bestFit="1" customWidth="1"/>
    <col min="6881" max="7119" width="9.140625" style="4"/>
    <col min="7120" max="7120" width="13.5703125" style="4" customWidth="1"/>
    <col min="7121" max="7121" width="9.7109375" style="4" customWidth="1"/>
    <col min="7122" max="7122" width="10.140625" style="4" customWidth="1"/>
    <col min="7123" max="7123" width="9.28515625" style="4" customWidth="1"/>
    <col min="7124" max="7124" width="10.5703125" style="4" customWidth="1"/>
    <col min="7125" max="7125" width="11.7109375" style="4" customWidth="1"/>
    <col min="7126" max="7126" width="1.140625" style="4" customWidth="1"/>
    <col min="7127" max="7127" width="9.28515625" style="4" customWidth="1"/>
    <col min="7128" max="7128" width="10.28515625" style="4" customWidth="1"/>
    <col min="7129" max="7129" width="8.85546875" style="4" customWidth="1"/>
    <col min="7130" max="7130" width="10.5703125" style="4" customWidth="1"/>
    <col min="7131" max="7131" width="10.85546875" style="4" customWidth="1"/>
    <col min="7132" max="7132" width="12" style="4" bestFit="1" customWidth="1"/>
    <col min="7133" max="7134" width="11" style="4" bestFit="1" customWidth="1"/>
    <col min="7135" max="7135" width="11.140625" style="4" bestFit="1" customWidth="1"/>
    <col min="7136" max="7136" width="10.140625" style="4" bestFit="1" customWidth="1"/>
    <col min="7137" max="7375" width="9.140625" style="4"/>
    <col min="7376" max="7376" width="13.5703125" style="4" customWidth="1"/>
    <col min="7377" max="7377" width="9.7109375" style="4" customWidth="1"/>
    <col min="7378" max="7378" width="10.140625" style="4" customWidth="1"/>
    <col min="7379" max="7379" width="9.28515625" style="4" customWidth="1"/>
    <col min="7380" max="7380" width="10.5703125" style="4" customWidth="1"/>
    <col min="7381" max="7381" width="11.7109375" style="4" customWidth="1"/>
    <col min="7382" max="7382" width="1.140625" style="4" customWidth="1"/>
    <col min="7383" max="7383" width="9.28515625" style="4" customWidth="1"/>
    <col min="7384" max="7384" width="10.28515625" style="4" customWidth="1"/>
    <col min="7385" max="7385" width="8.85546875" style="4" customWidth="1"/>
    <col min="7386" max="7386" width="10.5703125" style="4" customWidth="1"/>
    <col min="7387" max="7387" width="10.85546875" style="4" customWidth="1"/>
    <col min="7388" max="7388" width="12" style="4" bestFit="1" customWidth="1"/>
    <col min="7389" max="7390" width="11" style="4" bestFit="1" customWidth="1"/>
    <col min="7391" max="7391" width="11.140625" style="4" bestFit="1" customWidth="1"/>
    <col min="7392" max="7392" width="10.140625" style="4" bestFit="1" customWidth="1"/>
    <col min="7393" max="7631" width="9.140625" style="4"/>
    <col min="7632" max="7632" width="13.5703125" style="4" customWidth="1"/>
    <col min="7633" max="7633" width="9.7109375" style="4" customWidth="1"/>
    <col min="7634" max="7634" width="10.140625" style="4" customWidth="1"/>
    <col min="7635" max="7635" width="9.28515625" style="4" customWidth="1"/>
    <col min="7636" max="7636" width="10.5703125" style="4" customWidth="1"/>
    <col min="7637" max="7637" width="11.7109375" style="4" customWidth="1"/>
    <col min="7638" max="7638" width="1.140625" style="4" customWidth="1"/>
    <col min="7639" max="7639" width="9.28515625" style="4" customWidth="1"/>
    <col min="7640" max="7640" width="10.28515625" style="4" customWidth="1"/>
    <col min="7641" max="7641" width="8.85546875" style="4" customWidth="1"/>
    <col min="7642" max="7642" width="10.5703125" style="4" customWidth="1"/>
    <col min="7643" max="7643" width="10.85546875" style="4" customWidth="1"/>
    <col min="7644" max="7644" width="12" style="4" bestFit="1" customWidth="1"/>
    <col min="7645" max="7646" width="11" style="4" bestFit="1" customWidth="1"/>
    <col min="7647" max="7647" width="11.140625" style="4" bestFit="1" customWidth="1"/>
    <col min="7648" max="7648" width="10.140625" style="4" bestFit="1" customWidth="1"/>
    <col min="7649" max="7887" width="9.140625" style="4"/>
    <col min="7888" max="7888" width="13.5703125" style="4" customWidth="1"/>
    <col min="7889" max="7889" width="9.7109375" style="4" customWidth="1"/>
    <col min="7890" max="7890" width="10.140625" style="4" customWidth="1"/>
    <col min="7891" max="7891" width="9.28515625" style="4" customWidth="1"/>
    <col min="7892" max="7892" width="10.5703125" style="4" customWidth="1"/>
    <col min="7893" max="7893" width="11.7109375" style="4" customWidth="1"/>
    <col min="7894" max="7894" width="1.140625" style="4" customWidth="1"/>
    <col min="7895" max="7895" width="9.28515625" style="4" customWidth="1"/>
    <col min="7896" max="7896" width="10.28515625" style="4" customWidth="1"/>
    <col min="7897" max="7897" width="8.85546875" style="4" customWidth="1"/>
    <col min="7898" max="7898" width="10.5703125" style="4" customWidth="1"/>
    <col min="7899" max="7899" width="10.85546875" style="4" customWidth="1"/>
    <col min="7900" max="7900" width="12" style="4" bestFit="1" customWidth="1"/>
    <col min="7901" max="7902" width="11" style="4" bestFit="1" customWidth="1"/>
    <col min="7903" max="7903" width="11.140625" style="4" bestFit="1" customWidth="1"/>
    <col min="7904" max="7904" width="10.140625" style="4" bestFit="1" customWidth="1"/>
    <col min="7905" max="8143" width="9.140625" style="4"/>
    <col min="8144" max="8144" width="13.5703125" style="4" customWidth="1"/>
    <col min="8145" max="8145" width="9.7109375" style="4" customWidth="1"/>
    <col min="8146" max="8146" width="10.140625" style="4" customWidth="1"/>
    <col min="8147" max="8147" width="9.28515625" style="4" customWidth="1"/>
    <col min="8148" max="8148" width="10.5703125" style="4" customWidth="1"/>
    <col min="8149" max="8149" width="11.7109375" style="4" customWidth="1"/>
    <col min="8150" max="8150" width="1.140625" style="4" customWidth="1"/>
    <col min="8151" max="8151" width="9.28515625" style="4" customWidth="1"/>
    <col min="8152" max="8152" width="10.28515625" style="4" customWidth="1"/>
    <col min="8153" max="8153" width="8.85546875" style="4" customWidth="1"/>
    <col min="8154" max="8154" width="10.5703125" style="4" customWidth="1"/>
    <col min="8155" max="8155" width="10.85546875" style="4" customWidth="1"/>
    <col min="8156" max="8156" width="12" style="4" bestFit="1" customWidth="1"/>
    <col min="8157" max="8158" width="11" style="4" bestFit="1" customWidth="1"/>
    <col min="8159" max="8159" width="11.140625" style="4" bestFit="1" customWidth="1"/>
    <col min="8160" max="8160" width="10.140625" style="4" bestFit="1" customWidth="1"/>
    <col min="8161" max="8399" width="9.140625" style="4"/>
    <col min="8400" max="8400" width="13.5703125" style="4" customWidth="1"/>
    <col min="8401" max="8401" width="9.7109375" style="4" customWidth="1"/>
    <col min="8402" max="8402" width="10.140625" style="4" customWidth="1"/>
    <col min="8403" max="8403" width="9.28515625" style="4" customWidth="1"/>
    <col min="8404" max="8404" width="10.5703125" style="4" customWidth="1"/>
    <col min="8405" max="8405" width="11.7109375" style="4" customWidth="1"/>
    <col min="8406" max="8406" width="1.140625" style="4" customWidth="1"/>
    <col min="8407" max="8407" width="9.28515625" style="4" customWidth="1"/>
    <col min="8408" max="8408" width="10.28515625" style="4" customWidth="1"/>
    <col min="8409" max="8409" width="8.85546875" style="4" customWidth="1"/>
    <col min="8410" max="8410" width="10.5703125" style="4" customWidth="1"/>
    <col min="8411" max="8411" width="10.85546875" style="4" customWidth="1"/>
    <col min="8412" max="8412" width="12" style="4" bestFit="1" customWidth="1"/>
    <col min="8413" max="8414" width="11" style="4" bestFit="1" customWidth="1"/>
    <col min="8415" max="8415" width="11.140625" style="4" bestFit="1" customWidth="1"/>
    <col min="8416" max="8416" width="10.140625" style="4" bestFit="1" customWidth="1"/>
    <col min="8417" max="8655" width="9.140625" style="4"/>
    <col min="8656" max="8656" width="13.5703125" style="4" customWidth="1"/>
    <col min="8657" max="8657" width="9.7109375" style="4" customWidth="1"/>
    <col min="8658" max="8658" width="10.140625" style="4" customWidth="1"/>
    <col min="8659" max="8659" width="9.28515625" style="4" customWidth="1"/>
    <col min="8660" max="8660" width="10.5703125" style="4" customWidth="1"/>
    <col min="8661" max="8661" width="11.7109375" style="4" customWidth="1"/>
    <col min="8662" max="8662" width="1.140625" style="4" customWidth="1"/>
    <col min="8663" max="8663" width="9.28515625" style="4" customWidth="1"/>
    <col min="8664" max="8664" width="10.28515625" style="4" customWidth="1"/>
    <col min="8665" max="8665" width="8.85546875" style="4" customWidth="1"/>
    <col min="8666" max="8666" width="10.5703125" style="4" customWidth="1"/>
    <col min="8667" max="8667" width="10.85546875" style="4" customWidth="1"/>
    <col min="8668" max="8668" width="12" style="4" bestFit="1" customWidth="1"/>
    <col min="8669" max="8670" width="11" style="4" bestFit="1" customWidth="1"/>
    <col min="8671" max="8671" width="11.140625" style="4" bestFit="1" customWidth="1"/>
    <col min="8672" max="8672" width="10.140625" style="4" bestFit="1" customWidth="1"/>
    <col min="8673" max="8911" width="9.140625" style="4"/>
    <col min="8912" max="8912" width="13.5703125" style="4" customWidth="1"/>
    <col min="8913" max="8913" width="9.7109375" style="4" customWidth="1"/>
    <col min="8914" max="8914" width="10.140625" style="4" customWidth="1"/>
    <col min="8915" max="8915" width="9.28515625" style="4" customWidth="1"/>
    <col min="8916" max="8916" width="10.5703125" style="4" customWidth="1"/>
    <col min="8917" max="8917" width="11.7109375" style="4" customWidth="1"/>
    <col min="8918" max="8918" width="1.140625" style="4" customWidth="1"/>
    <col min="8919" max="8919" width="9.28515625" style="4" customWidth="1"/>
    <col min="8920" max="8920" width="10.28515625" style="4" customWidth="1"/>
    <col min="8921" max="8921" width="8.85546875" style="4" customWidth="1"/>
    <col min="8922" max="8922" width="10.5703125" style="4" customWidth="1"/>
    <col min="8923" max="8923" width="10.85546875" style="4" customWidth="1"/>
    <col min="8924" max="8924" width="12" style="4" bestFit="1" customWidth="1"/>
    <col min="8925" max="8926" width="11" style="4" bestFit="1" customWidth="1"/>
    <col min="8927" max="8927" width="11.140625" style="4" bestFit="1" customWidth="1"/>
    <col min="8928" max="8928" width="10.140625" style="4" bestFit="1" customWidth="1"/>
    <col min="8929" max="9167" width="9.140625" style="4"/>
    <col min="9168" max="9168" width="13.5703125" style="4" customWidth="1"/>
    <col min="9169" max="9169" width="9.7109375" style="4" customWidth="1"/>
    <col min="9170" max="9170" width="10.140625" style="4" customWidth="1"/>
    <col min="9171" max="9171" width="9.28515625" style="4" customWidth="1"/>
    <col min="9172" max="9172" width="10.5703125" style="4" customWidth="1"/>
    <col min="9173" max="9173" width="11.7109375" style="4" customWidth="1"/>
    <col min="9174" max="9174" width="1.140625" style="4" customWidth="1"/>
    <col min="9175" max="9175" width="9.28515625" style="4" customWidth="1"/>
    <col min="9176" max="9176" width="10.28515625" style="4" customWidth="1"/>
    <col min="9177" max="9177" width="8.85546875" style="4" customWidth="1"/>
    <col min="9178" max="9178" width="10.5703125" style="4" customWidth="1"/>
    <col min="9179" max="9179" width="10.85546875" style="4" customWidth="1"/>
    <col min="9180" max="9180" width="12" style="4" bestFit="1" customWidth="1"/>
    <col min="9181" max="9182" width="11" style="4" bestFit="1" customWidth="1"/>
    <col min="9183" max="9183" width="11.140625" style="4" bestFit="1" customWidth="1"/>
    <col min="9184" max="9184" width="10.140625" style="4" bestFit="1" customWidth="1"/>
    <col min="9185" max="9423" width="9.140625" style="4"/>
    <col min="9424" max="9424" width="13.5703125" style="4" customWidth="1"/>
    <col min="9425" max="9425" width="9.7109375" style="4" customWidth="1"/>
    <col min="9426" max="9426" width="10.140625" style="4" customWidth="1"/>
    <col min="9427" max="9427" width="9.28515625" style="4" customWidth="1"/>
    <col min="9428" max="9428" width="10.5703125" style="4" customWidth="1"/>
    <col min="9429" max="9429" width="11.7109375" style="4" customWidth="1"/>
    <col min="9430" max="9430" width="1.140625" style="4" customWidth="1"/>
    <col min="9431" max="9431" width="9.28515625" style="4" customWidth="1"/>
    <col min="9432" max="9432" width="10.28515625" style="4" customWidth="1"/>
    <col min="9433" max="9433" width="8.85546875" style="4" customWidth="1"/>
    <col min="9434" max="9434" width="10.5703125" style="4" customWidth="1"/>
    <col min="9435" max="9435" width="10.85546875" style="4" customWidth="1"/>
    <col min="9436" max="9436" width="12" style="4" bestFit="1" customWidth="1"/>
    <col min="9437" max="9438" width="11" style="4" bestFit="1" customWidth="1"/>
    <col min="9439" max="9439" width="11.140625" style="4" bestFit="1" customWidth="1"/>
    <col min="9440" max="9440" width="10.140625" style="4" bestFit="1" customWidth="1"/>
    <col min="9441" max="9679" width="9.140625" style="4"/>
    <col min="9680" max="9680" width="13.5703125" style="4" customWidth="1"/>
    <col min="9681" max="9681" width="9.7109375" style="4" customWidth="1"/>
    <col min="9682" max="9682" width="10.140625" style="4" customWidth="1"/>
    <col min="9683" max="9683" width="9.28515625" style="4" customWidth="1"/>
    <col min="9684" max="9684" width="10.5703125" style="4" customWidth="1"/>
    <col min="9685" max="9685" width="11.7109375" style="4" customWidth="1"/>
    <col min="9686" max="9686" width="1.140625" style="4" customWidth="1"/>
    <col min="9687" max="9687" width="9.28515625" style="4" customWidth="1"/>
    <col min="9688" max="9688" width="10.28515625" style="4" customWidth="1"/>
    <col min="9689" max="9689" width="8.85546875" style="4" customWidth="1"/>
    <col min="9690" max="9690" width="10.5703125" style="4" customWidth="1"/>
    <col min="9691" max="9691" width="10.85546875" style="4" customWidth="1"/>
    <col min="9692" max="9692" width="12" style="4" bestFit="1" customWidth="1"/>
    <col min="9693" max="9694" width="11" style="4" bestFit="1" customWidth="1"/>
    <col min="9695" max="9695" width="11.140625" style="4" bestFit="1" customWidth="1"/>
    <col min="9696" max="9696" width="10.140625" style="4" bestFit="1" customWidth="1"/>
    <col min="9697" max="9935" width="9.140625" style="4"/>
    <col min="9936" max="9936" width="13.5703125" style="4" customWidth="1"/>
    <col min="9937" max="9937" width="9.7109375" style="4" customWidth="1"/>
    <col min="9938" max="9938" width="10.140625" style="4" customWidth="1"/>
    <col min="9939" max="9939" width="9.28515625" style="4" customWidth="1"/>
    <col min="9940" max="9940" width="10.5703125" style="4" customWidth="1"/>
    <col min="9941" max="9941" width="11.7109375" style="4" customWidth="1"/>
    <col min="9942" max="9942" width="1.140625" style="4" customWidth="1"/>
    <col min="9943" max="9943" width="9.28515625" style="4" customWidth="1"/>
    <col min="9944" max="9944" width="10.28515625" style="4" customWidth="1"/>
    <col min="9945" max="9945" width="8.85546875" style="4" customWidth="1"/>
    <col min="9946" max="9946" width="10.5703125" style="4" customWidth="1"/>
    <col min="9947" max="9947" width="10.85546875" style="4" customWidth="1"/>
    <col min="9948" max="9948" width="12" style="4" bestFit="1" customWidth="1"/>
    <col min="9949" max="9950" width="11" style="4" bestFit="1" customWidth="1"/>
    <col min="9951" max="9951" width="11.140625" style="4" bestFit="1" customWidth="1"/>
    <col min="9952" max="9952" width="10.140625" style="4" bestFit="1" customWidth="1"/>
    <col min="9953" max="10191" width="9.140625" style="4"/>
    <col min="10192" max="10192" width="13.5703125" style="4" customWidth="1"/>
    <col min="10193" max="10193" width="9.7109375" style="4" customWidth="1"/>
    <col min="10194" max="10194" width="10.140625" style="4" customWidth="1"/>
    <col min="10195" max="10195" width="9.28515625" style="4" customWidth="1"/>
    <col min="10196" max="10196" width="10.5703125" style="4" customWidth="1"/>
    <col min="10197" max="10197" width="11.7109375" style="4" customWidth="1"/>
    <col min="10198" max="10198" width="1.140625" style="4" customWidth="1"/>
    <col min="10199" max="10199" width="9.28515625" style="4" customWidth="1"/>
    <col min="10200" max="10200" width="10.28515625" style="4" customWidth="1"/>
    <col min="10201" max="10201" width="8.85546875" style="4" customWidth="1"/>
    <col min="10202" max="10202" width="10.5703125" style="4" customWidth="1"/>
    <col min="10203" max="10203" width="10.85546875" style="4" customWidth="1"/>
    <col min="10204" max="10204" width="12" style="4" bestFit="1" customWidth="1"/>
    <col min="10205" max="10206" width="11" style="4" bestFit="1" customWidth="1"/>
    <col min="10207" max="10207" width="11.140625" style="4" bestFit="1" customWidth="1"/>
    <col min="10208" max="10208" width="10.140625" style="4" bestFit="1" customWidth="1"/>
    <col min="10209" max="10447" width="9.140625" style="4"/>
    <col min="10448" max="10448" width="13.5703125" style="4" customWidth="1"/>
    <col min="10449" max="10449" width="9.7109375" style="4" customWidth="1"/>
    <col min="10450" max="10450" width="10.140625" style="4" customWidth="1"/>
    <col min="10451" max="10451" width="9.28515625" style="4" customWidth="1"/>
    <col min="10452" max="10452" width="10.5703125" style="4" customWidth="1"/>
    <col min="10453" max="10453" width="11.7109375" style="4" customWidth="1"/>
    <col min="10454" max="10454" width="1.140625" style="4" customWidth="1"/>
    <col min="10455" max="10455" width="9.28515625" style="4" customWidth="1"/>
    <col min="10456" max="10456" width="10.28515625" style="4" customWidth="1"/>
    <col min="10457" max="10457" width="8.85546875" style="4" customWidth="1"/>
    <col min="10458" max="10458" width="10.5703125" style="4" customWidth="1"/>
    <col min="10459" max="10459" width="10.85546875" style="4" customWidth="1"/>
    <col min="10460" max="10460" width="12" style="4" bestFit="1" customWidth="1"/>
    <col min="10461" max="10462" width="11" style="4" bestFit="1" customWidth="1"/>
    <col min="10463" max="10463" width="11.140625" style="4" bestFit="1" customWidth="1"/>
    <col min="10464" max="10464" width="10.140625" style="4" bestFit="1" customWidth="1"/>
    <col min="10465" max="10703" width="9.140625" style="4"/>
    <col min="10704" max="10704" width="13.5703125" style="4" customWidth="1"/>
    <col min="10705" max="10705" width="9.7109375" style="4" customWidth="1"/>
    <col min="10706" max="10706" width="10.140625" style="4" customWidth="1"/>
    <col min="10707" max="10707" width="9.28515625" style="4" customWidth="1"/>
    <col min="10708" max="10708" width="10.5703125" style="4" customWidth="1"/>
    <col min="10709" max="10709" width="11.7109375" style="4" customWidth="1"/>
    <col min="10710" max="10710" width="1.140625" style="4" customWidth="1"/>
    <col min="10711" max="10711" width="9.28515625" style="4" customWidth="1"/>
    <col min="10712" max="10712" width="10.28515625" style="4" customWidth="1"/>
    <col min="10713" max="10713" width="8.85546875" style="4" customWidth="1"/>
    <col min="10714" max="10714" width="10.5703125" style="4" customWidth="1"/>
    <col min="10715" max="10715" width="10.85546875" style="4" customWidth="1"/>
    <col min="10716" max="10716" width="12" style="4" bestFit="1" customWidth="1"/>
    <col min="10717" max="10718" width="11" style="4" bestFit="1" customWidth="1"/>
    <col min="10719" max="10719" width="11.140625" style="4" bestFit="1" customWidth="1"/>
    <col min="10720" max="10720" width="10.140625" style="4" bestFit="1" customWidth="1"/>
    <col min="10721" max="10959" width="9.140625" style="4"/>
    <col min="10960" max="10960" width="13.5703125" style="4" customWidth="1"/>
    <col min="10961" max="10961" width="9.7109375" style="4" customWidth="1"/>
    <col min="10962" max="10962" width="10.140625" style="4" customWidth="1"/>
    <col min="10963" max="10963" width="9.28515625" style="4" customWidth="1"/>
    <col min="10964" max="10964" width="10.5703125" style="4" customWidth="1"/>
    <col min="10965" max="10965" width="11.7109375" style="4" customWidth="1"/>
    <col min="10966" max="10966" width="1.140625" style="4" customWidth="1"/>
    <col min="10967" max="10967" width="9.28515625" style="4" customWidth="1"/>
    <col min="10968" max="10968" width="10.28515625" style="4" customWidth="1"/>
    <col min="10969" max="10969" width="8.85546875" style="4" customWidth="1"/>
    <col min="10970" max="10970" width="10.5703125" style="4" customWidth="1"/>
    <col min="10971" max="10971" width="10.85546875" style="4" customWidth="1"/>
    <col min="10972" max="10972" width="12" style="4" bestFit="1" customWidth="1"/>
    <col min="10973" max="10974" width="11" style="4" bestFit="1" customWidth="1"/>
    <col min="10975" max="10975" width="11.140625" style="4" bestFit="1" customWidth="1"/>
    <col min="10976" max="10976" width="10.140625" style="4" bestFit="1" customWidth="1"/>
    <col min="10977" max="11215" width="9.140625" style="4"/>
    <col min="11216" max="11216" width="13.5703125" style="4" customWidth="1"/>
    <col min="11217" max="11217" width="9.7109375" style="4" customWidth="1"/>
    <col min="11218" max="11218" width="10.140625" style="4" customWidth="1"/>
    <col min="11219" max="11219" width="9.28515625" style="4" customWidth="1"/>
    <col min="11220" max="11220" width="10.5703125" style="4" customWidth="1"/>
    <col min="11221" max="11221" width="11.7109375" style="4" customWidth="1"/>
    <col min="11222" max="11222" width="1.140625" style="4" customWidth="1"/>
    <col min="11223" max="11223" width="9.28515625" style="4" customWidth="1"/>
    <col min="11224" max="11224" width="10.28515625" style="4" customWidth="1"/>
    <col min="11225" max="11225" width="8.85546875" style="4" customWidth="1"/>
    <col min="11226" max="11226" width="10.5703125" style="4" customWidth="1"/>
    <col min="11227" max="11227" width="10.85546875" style="4" customWidth="1"/>
    <col min="11228" max="11228" width="12" style="4" bestFit="1" customWidth="1"/>
    <col min="11229" max="11230" width="11" style="4" bestFit="1" customWidth="1"/>
    <col min="11231" max="11231" width="11.140625" style="4" bestFit="1" customWidth="1"/>
    <col min="11232" max="11232" width="10.140625" style="4" bestFit="1" customWidth="1"/>
    <col min="11233" max="11471" width="9.140625" style="4"/>
    <col min="11472" max="11472" width="13.5703125" style="4" customWidth="1"/>
    <col min="11473" max="11473" width="9.7109375" style="4" customWidth="1"/>
    <col min="11474" max="11474" width="10.140625" style="4" customWidth="1"/>
    <col min="11475" max="11475" width="9.28515625" style="4" customWidth="1"/>
    <col min="11476" max="11476" width="10.5703125" style="4" customWidth="1"/>
    <col min="11477" max="11477" width="11.7109375" style="4" customWidth="1"/>
    <col min="11478" max="11478" width="1.140625" style="4" customWidth="1"/>
    <col min="11479" max="11479" width="9.28515625" style="4" customWidth="1"/>
    <col min="11480" max="11480" width="10.28515625" style="4" customWidth="1"/>
    <col min="11481" max="11481" width="8.85546875" style="4" customWidth="1"/>
    <col min="11482" max="11482" width="10.5703125" style="4" customWidth="1"/>
    <col min="11483" max="11483" width="10.85546875" style="4" customWidth="1"/>
    <col min="11484" max="11484" width="12" style="4" bestFit="1" customWidth="1"/>
    <col min="11485" max="11486" width="11" style="4" bestFit="1" customWidth="1"/>
    <col min="11487" max="11487" width="11.140625" style="4" bestFit="1" customWidth="1"/>
    <col min="11488" max="11488" width="10.140625" style="4" bestFit="1" customWidth="1"/>
    <col min="11489" max="11727" width="9.140625" style="4"/>
    <col min="11728" max="11728" width="13.5703125" style="4" customWidth="1"/>
    <col min="11729" max="11729" width="9.7109375" style="4" customWidth="1"/>
    <col min="11730" max="11730" width="10.140625" style="4" customWidth="1"/>
    <col min="11731" max="11731" width="9.28515625" style="4" customWidth="1"/>
    <col min="11732" max="11732" width="10.5703125" style="4" customWidth="1"/>
    <col min="11733" max="11733" width="11.7109375" style="4" customWidth="1"/>
    <col min="11734" max="11734" width="1.140625" style="4" customWidth="1"/>
    <col min="11735" max="11735" width="9.28515625" style="4" customWidth="1"/>
    <col min="11736" max="11736" width="10.28515625" style="4" customWidth="1"/>
    <col min="11737" max="11737" width="8.85546875" style="4" customWidth="1"/>
    <col min="11738" max="11738" width="10.5703125" style="4" customWidth="1"/>
    <col min="11739" max="11739" width="10.85546875" style="4" customWidth="1"/>
    <col min="11740" max="11740" width="12" style="4" bestFit="1" customWidth="1"/>
    <col min="11741" max="11742" width="11" style="4" bestFit="1" customWidth="1"/>
    <col min="11743" max="11743" width="11.140625" style="4" bestFit="1" customWidth="1"/>
    <col min="11744" max="11744" width="10.140625" style="4" bestFit="1" customWidth="1"/>
    <col min="11745" max="11983" width="9.140625" style="4"/>
    <col min="11984" max="11984" width="13.5703125" style="4" customWidth="1"/>
    <col min="11985" max="11985" width="9.7109375" style="4" customWidth="1"/>
    <col min="11986" max="11986" width="10.140625" style="4" customWidth="1"/>
    <col min="11987" max="11987" width="9.28515625" style="4" customWidth="1"/>
    <col min="11988" max="11988" width="10.5703125" style="4" customWidth="1"/>
    <col min="11989" max="11989" width="11.7109375" style="4" customWidth="1"/>
    <col min="11990" max="11990" width="1.140625" style="4" customWidth="1"/>
    <col min="11991" max="11991" width="9.28515625" style="4" customWidth="1"/>
    <col min="11992" max="11992" width="10.28515625" style="4" customWidth="1"/>
    <col min="11993" max="11993" width="8.85546875" style="4" customWidth="1"/>
    <col min="11994" max="11994" width="10.5703125" style="4" customWidth="1"/>
    <col min="11995" max="11995" width="10.85546875" style="4" customWidth="1"/>
    <col min="11996" max="11996" width="12" style="4" bestFit="1" customWidth="1"/>
    <col min="11997" max="11998" width="11" style="4" bestFit="1" customWidth="1"/>
    <col min="11999" max="11999" width="11.140625" style="4" bestFit="1" customWidth="1"/>
    <col min="12000" max="12000" width="10.140625" style="4" bestFit="1" customWidth="1"/>
    <col min="12001" max="12239" width="9.140625" style="4"/>
    <col min="12240" max="12240" width="13.5703125" style="4" customWidth="1"/>
    <col min="12241" max="12241" width="9.7109375" style="4" customWidth="1"/>
    <col min="12242" max="12242" width="10.140625" style="4" customWidth="1"/>
    <col min="12243" max="12243" width="9.28515625" style="4" customWidth="1"/>
    <col min="12244" max="12244" width="10.5703125" style="4" customWidth="1"/>
    <col min="12245" max="12245" width="11.7109375" style="4" customWidth="1"/>
    <col min="12246" max="12246" width="1.140625" style="4" customWidth="1"/>
    <col min="12247" max="12247" width="9.28515625" style="4" customWidth="1"/>
    <col min="12248" max="12248" width="10.28515625" style="4" customWidth="1"/>
    <col min="12249" max="12249" width="8.85546875" style="4" customWidth="1"/>
    <col min="12250" max="12250" width="10.5703125" style="4" customWidth="1"/>
    <col min="12251" max="12251" width="10.85546875" style="4" customWidth="1"/>
    <col min="12252" max="12252" width="12" style="4" bestFit="1" customWidth="1"/>
    <col min="12253" max="12254" width="11" style="4" bestFit="1" customWidth="1"/>
    <col min="12255" max="12255" width="11.140625" style="4" bestFit="1" customWidth="1"/>
    <col min="12256" max="12256" width="10.140625" style="4" bestFit="1" customWidth="1"/>
    <col min="12257" max="12495" width="9.140625" style="4"/>
    <col min="12496" max="12496" width="13.5703125" style="4" customWidth="1"/>
    <col min="12497" max="12497" width="9.7109375" style="4" customWidth="1"/>
    <col min="12498" max="12498" width="10.140625" style="4" customWidth="1"/>
    <col min="12499" max="12499" width="9.28515625" style="4" customWidth="1"/>
    <col min="12500" max="12500" width="10.5703125" style="4" customWidth="1"/>
    <col min="12501" max="12501" width="11.7109375" style="4" customWidth="1"/>
    <col min="12502" max="12502" width="1.140625" style="4" customWidth="1"/>
    <col min="12503" max="12503" width="9.28515625" style="4" customWidth="1"/>
    <col min="12504" max="12504" width="10.28515625" style="4" customWidth="1"/>
    <col min="12505" max="12505" width="8.85546875" style="4" customWidth="1"/>
    <col min="12506" max="12506" width="10.5703125" style="4" customWidth="1"/>
    <col min="12507" max="12507" width="10.85546875" style="4" customWidth="1"/>
    <col min="12508" max="12508" width="12" style="4" bestFit="1" customWidth="1"/>
    <col min="12509" max="12510" width="11" style="4" bestFit="1" customWidth="1"/>
    <col min="12511" max="12511" width="11.140625" style="4" bestFit="1" customWidth="1"/>
    <col min="12512" max="12512" width="10.140625" style="4" bestFit="1" customWidth="1"/>
    <col min="12513" max="12751" width="9.140625" style="4"/>
    <col min="12752" max="12752" width="13.5703125" style="4" customWidth="1"/>
    <col min="12753" max="12753" width="9.7109375" style="4" customWidth="1"/>
    <col min="12754" max="12754" width="10.140625" style="4" customWidth="1"/>
    <col min="12755" max="12755" width="9.28515625" style="4" customWidth="1"/>
    <col min="12756" max="12756" width="10.5703125" style="4" customWidth="1"/>
    <col min="12757" max="12757" width="11.7109375" style="4" customWidth="1"/>
    <col min="12758" max="12758" width="1.140625" style="4" customWidth="1"/>
    <col min="12759" max="12759" width="9.28515625" style="4" customWidth="1"/>
    <col min="12760" max="12760" width="10.28515625" style="4" customWidth="1"/>
    <col min="12761" max="12761" width="8.85546875" style="4" customWidth="1"/>
    <col min="12762" max="12762" width="10.5703125" style="4" customWidth="1"/>
    <col min="12763" max="12763" width="10.85546875" style="4" customWidth="1"/>
    <col min="12764" max="12764" width="12" style="4" bestFit="1" customWidth="1"/>
    <col min="12765" max="12766" width="11" style="4" bestFit="1" customWidth="1"/>
    <col min="12767" max="12767" width="11.140625" style="4" bestFit="1" customWidth="1"/>
    <col min="12768" max="12768" width="10.140625" style="4" bestFit="1" customWidth="1"/>
    <col min="12769" max="13007" width="9.140625" style="4"/>
    <col min="13008" max="13008" width="13.5703125" style="4" customWidth="1"/>
    <col min="13009" max="13009" width="9.7109375" style="4" customWidth="1"/>
    <col min="13010" max="13010" width="10.140625" style="4" customWidth="1"/>
    <col min="13011" max="13011" width="9.28515625" style="4" customWidth="1"/>
    <col min="13012" max="13012" width="10.5703125" style="4" customWidth="1"/>
    <col min="13013" max="13013" width="11.7109375" style="4" customWidth="1"/>
    <col min="13014" max="13014" width="1.140625" style="4" customWidth="1"/>
    <col min="13015" max="13015" width="9.28515625" style="4" customWidth="1"/>
    <col min="13016" max="13016" width="10.28515625" style="4" customWidth="1"/>
    <col min="13017" max="13017" width="8.85546875" style="4" customWidth="1"/>
    <col min="13018" max="13018" width="10.5703125" style="4" customWidth="1"/>
    <col min="13019" max="13019" width="10.85546875" style="4" customWidth="1"/>
    <col min="13020" max="13020" width="12" style="4" bestFit="1" customWidth="1"/>
    <col min="13021" max="13022" width="11" style="4" bestFit="1" customWidth="1"/>
    <col min="13023" max="13023" width="11.140625" style="4" bestFit="1" customWidth="1"/>
    <col min="13024" max="13024" width="10.140625" style="4" bestFit="1" customWidth="1"/>
    <col min="13025" max="13263" width="9.140625" style="4"/>
    <col min="13264" max="13264" width="13.5703125" style="4" customWidth="1"/>
    <col min="13265" max="13265" width="9.7109375" style="4" customWidth="1"/>
    <col min="13266" max="13266" width="10.140625" style="4" customWidth="1"/>
    <col min="13267" max="13267" width="9.28515625" style="4" customWidth="1"/>
    <col min="13268" max="13268" width="10.5703125" style="4" customWidth="1"/>
    <col min="13269" max="13269" width="11.7109375" style="4" customWidth="1"/>
    <col min="13270" max="13270" width="1.140625" style="4" customWidth="1"/>
    <col min="13271" max="13271" width="9.28515625" style="4" customWidth="1"/>
    <col min="13272" max="13272" width="10.28515625" style="4" customWidth="1"/>
    <col min="13273" max="13273" width="8.85546875" style="4" customWidth="1"/>
    <col min="13274" max="13274" width="10.5703125" style="4" customWidth="1"/>
    <col min="13275" max="13275" width="10.85546875" style="4" customWidth="1"/>
    <col min="13276" max="13276" width="12" style="4" bestFit="1" customWidth="1"/>
    <col min="13277" max="13278" width="11" style="4" bestFit="1" customWidth="1"/>
    <col min="13279" max="13279" width="11.140625" style="4" bestFit="1" customWidth="1"/>
    <col min="13280" max="13280" width="10.140625" style="4" bestFit="1" customWidth="1"/>
    <col min="13281" max="13519" width="9.140625" style="4"/>
    <col min="13520" max="13520" width="13.5703125" style="4" customWidth="1"/>
    <col min="13521" max="13521" width="9.7109375" style="4" customWidth="1"/>
    <col min="13522" max="13522" width="10.140625" style="4" customWidth="1"/>
    <col min="13523" max="13523" width="9.28515625" style="4" customWidth="1"/>
    <col min="13524" max="13524" width="10.5703125" style="4" customWidth="1"/>
    <col min="13525" max="13525" width="11.7109375" style="4" customWidth="1"/>
    <col min="13526" max="13526" width="1.140625" style="4" customWidth="1"/>
    <col min="13527" max="13527" width="9.28515625" style="4" customWidth="1"/>
    <col min="13528" max="13528" width="10.28515625" style="4" customWidth="1"/>
    <col min="13529" max="13529" width="8.85546875" style="4" customWidth="1"/>
    <col min="13530" max="13530" width="10.5703125" style="4" customWidth="1"/>
    <col min="13531" max="13531" width="10.85546875" style="4" customWidth="1"/>
    <col min="13532" max="13532" width="12" style="4" bestFit="1" customWidth="1"/>
    <col min="13533" max="13534" width="11" style="4" bestFit="1" customWidth="1"/>
    <col min="13535" max="13535" width="11.140625" style="4" bestFit="1" customWidth="1"/>
    <col min="13536" max="13536" width="10.140625" style="4" bestFit="1" customWidth="1"/>
    <col min="13537" max="13775" width="9.140625" style="4"/>
    <col min="13776" max="13776" width="13.5703125" style="4" customWidth="1"/>
    <col min="13777" max="13777" width="9.7109375" style="4" customWidth="1"/>
    <col min="13778" max="13778" width="10.140625" style="4" customWidth="1"/>
    <col min="13779" max="13779" width="9.28515625" style="4" customWidth="1"/>
    <col min="13780" max="13780" width="10.5703125" style="4" customWidth="1"/>
    <col min="13781" max="13781" width="11.7109375" style="4" customWidth="1"/>
    <col min="13782" max="13782" width="1.140625" style="4" customWidth="1"/>
    <col min="13783" max="13783" width="9.28515625" style="4" customWidth="1"/>
    <col min="13784" max="13784" width="10.28515625" style="4" customWidth="1"/>
    <col min="13785" max="13785" width="8.85546875" style="4" customWidth="1"/>
    <col min="13786" max="13786" width="10.5703125" style="4" customWidth="1"/>
    <col min="13787" max="13787" width="10.85546875" style="4" customWidth="1"/>
    <col min="13788" max="13788" width="12" style="4" bestFit="1" customWidth="1"/>
    <col min="13789" max="13790" width="11" style="4" bestFit="1" customWidth="1"/>
    <col min="13791" max="13791" width="11.140625" style="4" bestFit="1" customWidth="1"/>
    <col min="13792" max="13792" width="10.140625" style="4" bestFit="1" customWidth="1"/>
    <col min="13793" max="14031" width="9.140625" style="4"/>
    <col min="14032" max="14032" width="13.5703125" style="4" customWidth="1"/>
    <col min="14033" max="14033" width="9.7109375" style="4" customWidth="1"/>
    <col min="14034" max="14034" width="10.140625" style="4" customWidth="1"/>
    <col min="14035" max="14035" width="9.28515625" style="4" customWidth="1"/>
    <col min="14036" max="14036" width="10.5703125" style="4" customWidth="1"/>
    <col min="14037" max="14037" width="11.7109375" style="4" customWidth="1"/>
    <col min="14038" max="14038" width="1.140625" style="4" customWidth="1"/>
    <col min="14039" max="14039" width="9.28515625" style="4" customWidth="1"/>
    <col min="14040" max="14040" width="10.28515625" style="4" customWidth="1"/>
    <col min="14041" max="14041" width="8.85546875" style="4" customWidth="1"/>
    <col min="14042" max="14042" width="10.5703125" style="4" customWidth="1"/>
    <col min="14043" max="14043" width="10.85546875" style="4" customWidth="1"/>
    <col min="14044" max="14044" width="12" style="4" bestFit="1" customWidth="1"/>
    <col min="14045" max="14046" width="11" style="4" bestFit="1" customWidth="1"/>
    <col min="14047" max="14047" width="11.140625" style="4" bestFit="1" customWidth="1"/>
    <col min="14048" max="14048" width="10.140625" style="4" bestFit="1" customWidth="1"/>
    <col min="14049" max="14287" width="9.140625" style="4"/>
    <col min="14288" max="14288" width="13.5703125" style="4" customWidth="1"/>
    <col min="14289" max="14289" width="9.7109375" style="4" customWidth="1"/>
    <col min="14290" max="14290" width="10.140625" style="4" customWidth="1"/>
    <col min="14291" max="14291" width="9.28515625" style="4" customWidth="1"/>
    <col min="14292" max="14292" width="10.5703125" style="4" customWidth="1"/>
    <col min="14293" max="14293" width="11.7109375" style="4" customWidth="1"/>
    <col min="14294" max="14294" width="1.140625" style="4" customWidth="1"/>
    <col min="14295" max="14295" width="9.28515625" style="4" customWidth="1"/>
    <col min="14296" max="14296" width="10.28515625" style="4" customWidth="1"/>
    <col min="14297" max="14297" width="8.85546875" style="4" customWidth="1"/>
    <col min="14298" max="14298" width="10.5703125" style="4" customWidth="1"/>
    <col min="14299" max="14299" width="10.85546875" style="4" customWidth="1"/>
    <col min="14300" max="14300" width="12" style="4" bestFit="1" customWidth="1"/>
    <col min="14301" max="14302" width="11" style="4" bestFit="1" customWidth="1"/>
    <col min="14303" max="14303" width="11.140625" style="4" bestFit="1" customWidth="1"/>
    <col min="14304" max="14304" width="10.140625" style="4" bestFit="1" customWidth="1"/>
    <col min="14305" max="14543" width="9.140625" style="4"/>
    <col min="14544" max="14544" width="13.5703125" style="4" customWidth="1"/>
    <col min="14545" max="14545" width="9.7109375" style="4" customWidth="1"/>
    <col min="14546" max="14546" width="10.140625" style="4" customWidth="1"/>
    <col min="14547" max="14547" width="9.28515625" style="4" customWidth="1"/>
    <col min="14548" max="14548" width="10.5703125" style="4" customWidth="1"/>
    <col min="14549" max="14549" width="11.7109375" style="4" customWidth="1"/>
    <col min="14550" max="14550" width="1.140625" style="4" customWidth="1"/>
    <col min="14551" max="14551" width="9.28515625" style="4" customWidth="1"/>
    <col min="14552" max="14552" width="10.28515625" style="4" customWidth="1"/>
    <col min="14553" max="14553" width="8.85546875" style="4" customWidth="1"/>
    <col min="14554" max="14554" width="10.5703125" style="4" customWidth="1"/>
    <col min="14555" max="14555" width="10.85546875" style="4" customWidth="1"/>
    <col min="14556" max="14556" width="12" style="4" bestFit="1" customWidth="1"/>
    <col min="14557" max="14558" width="11" style="4" bestFit="1" customWidth="1"/>
    <col min="14559" max="14559" width="11.140625" style="4" bestFit="1" customWidth="1"/>
    <col min="14560" max="14560" width="10.140625" style="4" bestFit="1" customWidth="1"/>
    <col min="14561" max="14799" width="9.140625" style="4"/>
    <col min="14800" max="14800" width="13.5703125" style="4" customWidth="1"/>
    <col min="14801" max="14801" width="9.7109375" style="4" customWidth="1"/>
    <col min="14802" max="14802" width="10.140625" style="4" customWidth="1"/>
    <col min="14803" max="14803" width="9.28515625" style="4" customWidth="1"/>
    <col min="14804" max="14804" width="10.5703125" style="4" customWidth="1"/>
    <col min="14805" max="14805" width="11.7109375" style="4" customWidth="1"/>
    <col min="14806" max="14806" width="1.140625" style="4" customWidth="1"/>
    <col min="14807" max="14807" width="9.28515625" style="4" customWidth="1"/>
    <col min="14808" max="14808" width="10.28515625" style="4" customWidth="1"/>
    <col min="14809" max="14809" width="8.85546875" style="4" customWidth="1"/>
    <col min="14810" max="14810" width="10.5703125" style="4" customWidth="1"/>
    <col min="14811" max="14811" width="10.85546875" style="4" customWidth="1"/>
    <col min="14812" max="14812" width="12" style="4" bestFit="1" customWidth="1"/>
    <col min="14813" max="14814" width="11" style="4" bestFit="1" customWidth="1"/>
    <col min="14815" max="14815" width="11.140625" style="4" bestFit="1" customWidth="1"/>
    <col min="14816" max="14816" width="10.140625" style="4" bestFit="1" customWidth="1"/>
    <col min="14817" max="15055" width="9.140625" style="4"/>
    <col min="15056" max="15056" width="13.5703125" style="4" customWidth="1"/>
    <col min="15057" max="15057" width="9.7109375" style="4" customWidth="1"/>
    <col min="15058" max="15058" width="10.140625" style="4" customWidth="1"/>
    <col min="15059" max="15059" width="9.28515625" style="4" customWidth="1"/>
    <col min="15060" max="15060" width="10.5703125" style="4" customWidth="1"/>
    <col min="15061" max="15061" width="11.7109375" style="4" customWidth="1"/>
    <col min="15062" max="15062" width="1.140625" style="4" customWidth="1"/>
    <col min="15063" max="15063" width="9.28515625" style="4" customWidth="1"/>
    <col min="15064" max="15064" width="10.28515625" style="4" customWidth="1"/>
    <col min="15065" max="15065" width="8.85546875" style="4" customWidth="1"/>
    <col min="15066" max="15066" width="10.5703125" style="4" customWidth="1"/>
    <col min="15067" max="15067" width="10.85546875" style="4" customWidth="1"/>
    <col min="15068" max="15068" width="12" style="4" bestFit="1" customWidth="1"/>
    <col min="15069" max="15070" width="11" style="4" bestFit="1" customWidth="1"/>
    <col min="15071" max="15071" width="11.140625" style="4" bestFit="1" customWidth="1"/>
    <col min="15072" max="15072" width="10.140625" style="4" bestFit="1" customWidth="1"/>
    <col min="15073" max="15311" width="9.140625" style="4"/>
    <col min="15312" max="15312" width="13.5703125" style="4" customWidth="1"/>
    <col min="15313" max="15313" width="9.7109375" style="4" customWidth="1"/>
    <col min="15314" max="15314" width="10.140625" style="4" customWidth="1"/>
    <col min="15315" max="15315" width="9.28515625" style="4" customWidth="1"/>
    <col min="15316" max="15316" width="10.5703125" style="4" customWidth="1"/>
    <col min="15317" max="15317" width="11.7109375" style="4" customWidth="1"/>
    <col min="15318" max="15318" width="1.140625" style="4" customWidth="1"/>
    <col min="15319" max="15319" width="9.28515625" style="4" customWidth="1"/>
    <col min="15320" max="15320" width="10.28515625" style="4" customWidth="1"/>
    <col min="15321" max="15321" width="8.85546875" style="4" customWidth="1"/>
    <col min="15322" max="15322" width="10.5703125" style="4" customWidth="1"/>
    <col min="15323" max="15323" width="10.85546875" style="4" customWidth="1"/>
    <col min="15324" max="15324" width="12" style="4" bestFit="1" customWidth="1"/>
    <col min="15325" max="15326" width="11" style="4" bestFit="1" customWidth="1"/>
    <col min="15327" max="15327" width="11.140625" style="4" bestFit="1" customWidth="1"/>
    <col min="15328" max="15328" width="10.140625" style="4" bestFit="1" customWidth="1"/>
    <col min="15329" max="15567" width="9.140625" style="4"/>
    <col min="15568" max="15568" width="13.5703125" style="4" customWidth="1"/>
    <col min="15569" max="15569" width="9.7109375" style="4" customWidth="1"/>
    <col min="15570" max="15570" width="10.140625" style="4" customWidth="1"/>
    <col min="15571" max="15571" width="9.28515625" style="4" customWidth="1"/>
    <col min="15572" max="15572" width="10.5703125" style="4" customWidth="1"/>
    <col min="15573" max="15573" width="11.7109375" style="4" customWidth="1"/>
    <col min="15574" max="15574" width="1.140625" style="4" customWidth="1"/>
    <col min="15575" max="15575" width="9.28515625" style="4" customWidth="1"/>
    <col min="15576" max="15576" width="10.28515625" style="4" customWidth="1"/>
    <col min="15577" max="15577" width="8.85546875" style="4" customWidth="1"/>
    <col min="15578" max="15578" width="10.5703125" style="4" customWidth="1"/>
    <col min="15579" max="15579" width="10.85546875" style="4" customWidth="1"/>
    <col min="15580" max="15580" width="12" style="4" bestFit="1" customWidth="1"/>
    <col min="15581" max="15582" width="11" style="4" bestFit="1" customWidth="1"/>
    <col min="15583" max="15583" width="11.140625" style="4" bestFit="1" customWidth="1"/>
    <col min="15584" max="15584" width="10.140625" style="4" bestFit="1" customWidth="1"/>
    <col min="15585" max="15823" width="9.140625" style="4"/>
    <col min="15824" max="15824" width="13.5703125" style="4" customWidth="1"/>
    <col min="15825" max="15825" width="9.7109375" style="4" customWidth="1"/>
    <col min="15826" max="15826" width="10.140625" style="4" customWidth="1"/>
    <col min="15827" max="15827" width="9.28515625" style="4" customWidth="1"/>
    <col min="15828" max="15828" width="10.5703125" style="4" customWidth="1"/>
    <col min="15829" max="15829" width="11.7109375" style="4" customWidth="1"/>
    <col min="15830" max="15830" width="1.140625" style="4" customWidth="1"/>
    <col min="15831" max="15831" width="9.28515625" style="4" customWidth="1"/>
    <col min="15832" max="15832" width="10.28515625" style="4" customWidth="1"/>
    <col min="15833" max="15833" width="8.85546875" style="4" customWidth="1"/>
    <col min="15834" max="15834" width="10.5703125" style="4" customWidth="1"/>
    <col min="15835" max="15835" width="10.85546875" style="4" customWidth="1"/>
    <col min="15836" max="15836" width="12" style="4" bestFit="1" customWidth="1"/>
    <col min="15837" max="15838" width="11" style="4" bestFit="1" customWidth="1"/>
    <col min="15839" max="15839" width="11.140625" style="4" bestFit="1" customWidth="1"/>
    <col min="15840" max="15840" width="10.140625" style="4" bestFit="1" customWidth="1"/>
    <col min="15841" max="16079" width="9.140625" style="4"/>
    <col min="16080" max="16080" width="13.5703125" style="4" customWidth="1"/>
    <col min="16081" max="16081" width="9.7109375" style="4" customWidth="1"/>
    <col min="16082" max="16082" width="10.140625" style="4" customWidth="1"/>
    <col min="16083" max="16083" width="9.28515625" style="4" customWidth="1"/>
    <col min="16084" max="16084" width="10.5703125" style="4" customWidth="1"/>
    <col min="16085" max="16085" width="11.7109375" style="4" customWidth="1"/>
    <col min="16086" max="16086" width="1.140625" style="4" customWidth="1"/>
    <col min="16087" max="16087" width="9.28515625" style="4" customWidth="1"/>
    <col min="16088" max="16088" width="10.28515625" style="4" customWidth="1"/>
    <col min="16089" max="16089" width="8.85546875" style="4" customWidth="1"/>
    <col min="16090" max="16090" width="10.5703125" style="4" customWidth="1"/>
    <col min="16091" max="16091" width="10.85546875" style="4" customWidth="1"/>
    <col min="16092" max="16092" width="12" style="4" bestFit="1" customWidth="1"/>
    <col min="16093" max="16094" width="11" style="4" bestFit="1" customWidth="1"/>
    <col min="16095" max="16095" width="11.140625" style="4" bestFit="1" customWidth="1"/>
    <col min="16096" max="16096" width="10.140625" style="4" bestFit="1" customWidth="1"/>
    <col min="16097" max="16384" width="9.140625" style="4"/>
  </cols>
  <sheetData>
    <row r="1" spans="1:192" ht="12.75" x14ac:dyDescent="0.2">
      <c r="A1" s="34" t="s">
        <v>126</v>
      </c>
      <c r="B1" s="30"/>
      <c r="C1" s="30"/>
      <c r="D1" s="30"/>
      <c r="E1" s="30"/>
      <c r="F1" s="30"/>
      <c r="G1" s="3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</row>
    <row r="2" spans="1:192" x14ac:dyDescent="0.2">
      <c r="A2" s="2"/>
      <c r="B2" s="30"/>
      <c r="C2" s="30"/>
      <c r="D2" s="30"/>
      <c r="E2" s="30"/>
      <c r="F2" s="30"/>
      <c r="G2" s="3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x14ac:dyDescent="0.2">
      <c r="A3" s="5"/>
      <c r="B3" s="113" t="s">
        <v>120</v>
      </c>
      <c r="C3" s="113"/>
      <c r="D3" s="113"/>
      <c r="E3" s="113"/>
      <c r="F3" s="113"/>
      <c r="G3" s="6"/>
      <c r="H3" s="114" t="s">
        <v>0</v>
      </c>
      <c r="I3" s="114"/>
      <c r="J3" s="114"/>
      <c r="K3" s="114"/>
      <c r="L3" s="114"/>
    </row>
    <row r="4" spans="1:192" x14ac:dyDescent="0.2">
      <c r="A4" s="5"/>
      <c r="B4" s="31"/>
      <c r="C4" s="31"/>
      <c r="D4" s="31"/>
      <c r="E4" s="31"/>
      <c r="F4" s="31"/>
      <c r="G4" s="6"/>
      <c r="H4" s="7"/>
      <c r="I4" s="7"/>
      <c r="J4" s="7"/>
      <c r="K4" s="7"/>
      <c r="L4" s="7"/>
    </row>
    <row r="5" spans="1:192" s="9" customFormat="1" ht="27" customHeight="1" x14ac:dyDescent="0.25">
      <c r="A5" s="11" t="s">
        <v>35</v>
      </c>
      <c r="B5" s="32" t="s">
        <v>101</v>
      </c>
      <c r="C5" s="32" t="s">
        <v>102</v>
      </c>
      <c r="D5" s="32" t="s">
        <v>103</v>
      </c>
      <c r="E5" s="32" t="s">
        <v>104</v>
      </c>
      <c r="F5" s="32" t="s">
        <v>105</v>
      </c>
      <c r="G5" s="10"/>
      <c r="H5" s="12" t="s">
        <v>101</v>
      </c>
      <c r="I5" s="12" t="s">
        <v>102</v>
      </c>
      <c r="J5" s="12" t="s">
        <v>103</v>
      </c>
      <c r="K5" s="12" t="s">
        <v>104</v>
      </c>
      <c r="L5" s="12" t="s">
        <v>105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</row>
    <row r="6" spans="1:192" ht="9.9499999999999993" customHeight="1" x14ac:dyDescent="0.2">
      <c r="A6" s="13"/>
      <c r="B6" s="33"/>
      <c r="C6" s="33"/>
      <c r="D6" s="33"/>
      <c r="E6" s="33"/>
      <c r="F6" s="33"/>
      <c r="H6" s="14"/>
      <c r="I6" s="14"/>
      <c r="J6" s="15"/>
      <c r="K6" s="14"/>
      <c r="L6" s="14"/>
    </row>
    <row r="7" spans="1:192" ht="15" customHeight="1" x14ac:dyDescent="0.2">
      <c r="A7" s="40">
        <v>2018</v>
      </c>
      <c r="B7" s="41">
        <v>1003586.867891</v>
      </c>
      <c r="C7" s="41">
        <v>804334.606547</v>
      </c>
      <c r="D7" s="41">
        <v>879804.01564200001</v>
      </c>
      <c r="E7" s="42">
        <f t="shared" ref="E7:E9" si="0">+B7+D7</f>
        <v>1883390.883533</v>
      </c>
      <c r="F7" s="42">
        <f t="shared" ref="F7:F9" si="1">B7-D7</f>
        <v>123782.85224899999</v>
      </c>
      <c r="G7" s="43"/>
      <c r="H7" s="44">
        <v>7.343895485934361</v>
      </c>
      <c r="I7" s="44">
        <v>1.5411813789148585</v>
      </c>
      <c r="J7" s="44">
        <v>5.1865952834203588</v>
      </c>
      <c r="K7" s="44">
        <v>6.3252290676265837</v>
      </c>
      <c r="L7" s="44">
        <v>25.661954351793664</v>
      </c>
    </row>
    <row r="8" spans="1:192" ht="15" customHeight="1" x14ac:dyDescent="0.2">
      <c r="A8" s="40">
        <v>2019</v>
      </c>
      <c r="B8" s="41">
        <v>995071.91607899999</v>
      </c>
      <c r="C8" s="41">
        <v>823483.65429099998</v>
      </c>
      <c r="D8" s="41">
        <v>849410.81168000004</v>
      </c>
      <c r="E8" s="42">
        <f t="shared" si="0"/>
        <v>1844482.7277589999</v>
      </c>
      <c r="F8" s="42">
        <f t="shared" si="1"/>
        <v>145661.10439899995</v>
      </c>
      <c r="G8" s="43"/>
      <c r="H8" s="44">
        <v>-0.84845189633597584</v>
      </c>
      <c r="I8" s="44">
        <v>2.3807315497969985</v>
      </c>
      <c r="J8" s="44">
        <v>-3.4545425369332743</v>
      </c>
      <c r="K8" s="44">
        <v>-2.0658566479313833</v>
      </c>
      <c r="L8" s="44">
        <v>17.67470352516191</v>
      </c>
    </row>
    <row r="9" spans="1:192" ht="15" customHeight="1" x14ac:dyDescent="0.2">
      <c r="A9" s="40" t="s">
        <v>117</v>
      </c>
      <c r="B9" s="45">
        <f>SUM(B16:B19)</f>
        <v>983826.76591900014</v>
      </c>
      <c r="C9" s="45">
        <f>SUM(C16:C19)</f>
        <v>799197.14916999999</v>
      </c>
      <c r="D9" s="45">
        <f>SUM(D16:D19)</f>
        <v>800481.31974299997</v>
      </c>
      <c r="E9" s="42">
        <f t="shared" si="0"/>
        <v>1784308.0856620001</v>
      </c>
      <c r="F9" s="42">
        <f t="shared" si="1"/>
        <v>183345.44617600017</v>
      </c>
      <c r="G9" s="43"/>
      <c r="H9" s="44">
        <v>-1.1300841656058835</v>
      </c>
      <c r="I9" s="44">
        <v>-2.9492394893873275</v>
      </c>
      <c r="J9" s="44">
        <v>-5.7604037132780643</v>
      </c>
      <c r="K9" s="44">
        <v>-3.2624128809333159</v>
      </c>
      <c r="L9" s="44">
        <v>25.871245403834074</v>
      </c>
    </row>
    <row r="10" spans="1:192" ht="15" customHeight="1" x14ac:dyDescent="0.2">
      <c r="A10" s="40" t="s">
        <v>118</v>
      </c>
      <c r="B10" s="45">
        <v>1241022.1000000001</v>
      </c>
      <c r="C10" s="45">
        <v>1012000.9301590001</v>
      </c>
      <c r="D10" s="45">
        <v>987343.89999999991</v>
      </c>
      <c r="E10" s="45">
        <v>2228366</v>
      </c>
      <c r="F10" s="45">
        <v>253678.20000000019</v>
      </c>
      <c r="G10" s="43"/>
      <c r="H10" s="44">
        <v>26.142338856958407</v>
      </c>
      <c r="I10" s="44">
        <v>26.627193808311965</v>
      </c>
      <c r="J10" s="44">
        <v>23.343787014292044</v>
      </c>
      <c r="K10" s="44">
        <v>24.886844645847642</v>
      </c>
      <c r="L10" s="44">
        <v>38.360741435860383</v>
      </c>
    </row>
    <row r="11" spans="1:192" ht="15" customHeight="1" x14ac:dyDescent="0.2">
      <c r="A11" s="40" t="s">
        <v>133</v>
      </c>
      <c r="B11" s="45">
        <v>1550009.2746339999</v>
      </c>
      <c r="C11" s="45">
        <v>1222034.02627</v>
      </c>
      <c r="D11" s="45">
        <v>1293811.392156</v>
      </c>
      <c r="E11" s="45">
        <v>2843820.6667900002</v>
      </c>
      <c r="F11" s="45">
        <v>256197.8824779999</v>
      </c>
      <c r="G11" s="45">
        <f>SUM(G68:G77)</f>
        <v>0</v>
      </c>
      <c r="H11" s="44">
        <v>24.897797922696121</v>
      </c>
      <c r="I11" s="44">
        <v>20.75423943315948</v>
      </c>
      <c r="J11" s="44">
        <v>31.039589362531146</v>
      </c>
      <c r="K11" s="44">
        <v>27.619101475700141</v>
      </c>
      <c r="L11" s="44">
        <v>0.99325936481720123</v>
      </c>
    </row>
    <row r="12" spans="1:192" ht="15" customHeight="1" x14ac:dyDescent="0.2">
      <c r="A12" s="40" t="s">
        <v>181</v>
      </c>
      <c r="B12" s="45">
        <v>1550009.2746339999</v>
      </c>
      <c r="C12" s="45">
        <v>1222034.02627</v>
      </c>
      <c r="D12" s="45">
        <v>1293811.392156</v>
      </c>
      <c r="E12" s="45">
        <v>2843820.6667900002</v>
      </c>
      <c r="F12" s="45">
        <v>256197.8824779999</v>
      </c>
      <c r="G12" s="45"/>
      <c r="H12" s="44">
        <v>24.897798644192001</v>
      </c>
      <c r="I12" s="44">
        <v>20.754240288580764</v>
      </c>
      <c r="J12" s="44">
        <v>31.039579526306522</v>
      </c>
      <c r="K12" s="44">
        <v>27.619097641799939</v>
      </c>
      <c r="L12" s="44">
        <v>0.99329172446324643</v>
      </c>
    </row>
    <row r="13" spans="1:192" ht="15" customHeight="1" x14ac:dyDescent="0.2">
      <c r="A13" s="40" t="s">
        <v>182</v>
      </c>
      <c r="B13" s="45">
        <v>1425677.0290959999</v>
      </c>
      <c r="C13" s="45">
        <v>1110367.8700079999</v>
      </c>
      <c r="D13" s="45">
        <v>1211572.608124</v>
      </c>
      <c r="E13" s="45">
        <v>2637249.6372199999</v>
      </c>
      <c r="F13" s="45">
        <v>214104.42097199988</v>
      </c>
      <c r="G13" s="45"/>
      <c r="H13" s="44">
        <f>(B13/B12-1)*100</f>
        <v>-8.0213871989481049</v>
      </c>
      <c r="I13" s="44">
        <f>(C13/C12-1)*100</f>
        <v>-9.1377288898278337</v>
      </c>
      <c r="J13" s="44">
        <f>(D13/D12-1)*100</f>
        <v>-6.356319362357576</v>
      </c>
      <c r="K13" s="44">
        <f t="shared" ref="K13:L13" si="2">(E13/E12-1)*100</f>
        <v>-7.2638556988605778</v>
      </c>
      <c r="L13" s="44">
        <f t="shared" si="2"/>
        <v>-16.430058320101317</v>
      </c>
    </row>
    <row r="14" spans="1:192" ht="9.9499999999999993" customHeight="1" x14ac:dyDescent="0.2">
      <c r="A14" s="40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</row>
    <row r="15" spans="1:192" ht="15" customHeight="1" x14ac:dyDescent="0.2">
      <c r="A15" s="47">
        <v>2020</v>
      </c>
      <c r="B15" s="48"/>
      <c r="C15" s="48"/>
      <c r="D15" s="48"/>
      <c r="E15" s="48"/>
      <c r="F15" s="48"/>
      <c r="G15" s="49"/>
      <c r="H15" s="49"/>
      <c r="I15" s="49"/>
      <c r="J15" s="49"/>
      <c r="K15" s="49"/>
      <c r="L15" s="49"/>
    </row>
    <row r="16" spans="1:192" ht="15" customHeight="1" x14ac:dyDescent="0.2">
      <c r="A16" s="40" t="s">
        <v>36</v>
      </c>
      <c r="B16" s="42">
        <f>SUM(B40:B42)</f>
        <v>239121.75036400004</v>
      </c>
      <c r="C16" s="42">
        <f>SUM(C40:C42)</f>
        <v>195796.21124600002</v>
      </c>
      <c r="D16" s="42">
        <f>SUM(D40:D42)</f>
        <v>203147.60913599998</v>
      </c>
      <c r="E16" s="42">
        <f>+B16+D16</f>
        <v>442269.35950000002</v>
      </c>
      <c r="F16" s="42">
        <f>B16-D16</f>
        <v>35974.141228000051</v>
      </c>
      <c r="G16" s="43"/>
      <c r="H16" s="44">
        <v>-0.24160236586472794</v>
      </c>
      <c r="I16" s="44">
        <v>-0.31552129071102475</v>
      </c>
      <c r="J16" s="44">
        <v>1.9969628274190936</v>
      </c>
      <c r="K16" s="44">
        <v>0.77431226009983067</v>
      </c>
      <c r="L16" s="44">
        <v>-11.242065595092484</v>
      </c>
    </row>
    <row r="17" spans="1:12" ht="15" customHeight="1" x14ac:dyDescent="0.2">
      <c r="A17" s="40" t="s">
        <v>37</v>
      </c>
      <c r="B17" s="42">
        <f>SUM(B43:B45)</f>
        <v>210617.39339300001</v>
      </c>
      <c r="C17" s="42">
        <f>SUM(C43:C45)</f>
        <v>170415.45218600001</v>
      </c>
      <c r="D17" s="42">
        <f>SUM(D43:D45)</f>
        <v>185314.23168900001</v>
      </c>
      <c r="E17" s="42">
        <f t="shared" ref="E17:E19" si="3">+B17+D17</f>
        <v>395931.62508200004</v>
      </c>
      <c r="F17" s="42">
        <f t="shared" ref="F17:F19" si="4">B17-D17</f>
        <v>25303.161703999998</v>
      </c>
      <c r="G17" s="43"/>
      <c r="H17" s="44">
        <v>-14.935511242249856</v>
      </c>
      <c r="I17" s="44">
        <v>-18.604551943780624</v>
      </c>
      <c r="J17" s="44">
        <v>-13.853670537919067</v>
      </c>
      <c r="K17" s="44">
        <v>-14.432562592155012</v>
      </c>
      <c r="L17" s="44">
        <v>-22.100192994594885</v>
      </c>
    </row>
    <row r="18" spans="1:12" ht="15" customHeight="1" x14ac:dyDescent="0.2">
      <c r="A18" s="40" t="s">
        <v>38</v>
      </c>
      <c r="B18" s="42">
        <f>SUM(B46:B48)</f>
        <v>262328.51089200005</v>
      </c>
      <c r="C18" s="42">
        <f>SUM(C46:C48)</f>
        <v>210572.93700500001</v>
      </c>
      <c r="D18" s="42">
        <f t="shared" ref="D18" si="5">SUM(D46:D48)</f>
        <v>200355.075335</v>
      </c>
      <c r="E18" s="42">
        <f t="shared" si="3"/>
        <v>462683.58622700005</v>
      </c>
      <c r="F18" s="42">
        <f t="shared" si="4"/>
        <v>61973.435557000048</v>
      </c>
      <c r="G18" s="43"/>
      <c r="H18" s="44">
        <v>5.1291777970564336</v>
      </c>
      <c r="I18" s="44">
        <v>2.5674529009823206</v>
      </c>
      <c r="J18" s="44">
        <v>-6.242439047576493</v>
      </c>
      <c r="K18" s="44">
        <v>-0.11677901941292497</v>
      </c>
      <c r="L18" s="44">
        <v>72.941833369260038</v>
      </c>
    </row>
    <row r="19" spans="1:12" ht="15" customHeight="1" x14ac:dyDescent="0.2">
      <c r="A19" s="40" t="s">
        <v>39</v>
      </c>
      <c r="B19" s="42">
        <f>SUM(B49:B51)</f>
        <v>271759.11126999999</v>
      </c>
      <c r="C19" s="42">
        <f>SUM(C49:C51)</f>
        <v>222412.54873299997</v>
      </c>
      <c r="D19" s="42">
        <f t="shared" ref="D19" si="6">SUM(D49:D51)</f>
        <v>211664.40358300001</v>
      </c>
      <c r="E19" s="42">
        <f t="shared" si="3"/>
        <v>483423.514853</v>
      </c>
      <c r="F19" s="42">
        <f t="shared" si="4"/>
        <v>60094.707686999987</v>
      </c>
      <c r="G19" s="43"/>
      <c r="H19" s="44">
        <v>5.2334516843048364</v>
      </c>
      <c r="I19" s="44">
        <v>4.7147448362270739</v>
      </c>
      <c r="J19" s="44">
        <v>-4.4102703810618742</v>
      </c>
      <c r="K19" s="44">
        <v>0.78165822047449507</v>
      </c>
      <c r="L19" s="44">
        <v>63.238884301189891</v>
      </c>
    </row>
    <row r="20" spans="1:12" ht="9.9499999999999993" customHeight="1" x14ac:dyDescent="0.2">
      <c r="B20" s="46"/>
      <c r="C20" s="46"/>
      <c r="D20" s="46"/>
      <c r="E20" s="46"/>
      <c r="F20" s="46"/>
      <c r="G20" s="43"/>
      <c r="H20" s="43"/>
      <c r="I20" s="43"/>
      <c r="J20" s="43"/>
      <c r="K20" s="43"/>
      <c r="L20" s="43"/>
    </row>
    <row r="21" spans="1:12" ht="15" customHeight="1" x14ac:dyDescent="0.2">
      <c r="A21" s="47">
        <v>2021</v>
      </c>
      <c r="B21" s="48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2" spans="1:12" ht="15" customHeight="1" x14ac:dyDescent="0.2">
      <c r="A22" s="4" t="s">
        <v>36</v>
      </c>
      <c r="B22" s="46">
        <f>SUM(B54:B56)</f>
        <v>282709.20864900004</v>
      </c>
      <c r="C22" s="46">
        <f t="shared" ref="C22:F22" si="7">SUM(C54:C56)</f>
        <v>231305.27750999999</v>
      </c>
      <c r="D22" s="46">
        <f t="shared" si="7"/>
        <v>223604.92508999998</v>
      </c>
      <c r="E22" s="46">
        <f t="shared" si="7"/>
        <v>506314.13373899995</v>
      </c>
      <c r="F22" s="46">
        <f t="shared" si="7"/>
        <v>59104.283559000003</v>
      </c>
      <c r="G22" s="43"/>
      <c r="H22" s="44">
        <v>18.228144540866545</v>
      </c>
      <c r="I22" s="44">
        <v>18.135726957140182</v>
      </c>
      <c r="J22" s="44">
        <v>10.070173132239304</v>
      </c>
      <c r="K22" s="44">
        <v>14.480943086675651</v>
      </c>
      <c r="L22" s="44">
        <v>64.2965795469688</v>
      </c>
    </row>
    <row r="23" spans="1:12" ht="15" customHeight="1" x14ac:dyDescent="0.2">
      <c r="A23" s="4" t="s">
        <v>37</v>
      </c>
      <c r="B23" s="46">
        <f>SUM(B57:B59)</f>
        <v>303335.27508699999</v>
      </c>
      <c r="C23" s="46">
        <f t="shared" ref="C23:F23" si="8">SUM(C57:C59)</f>
        <v>248559.97480199998</v>
      </c>
      <c r="D23" s="46">
        <f t="shared" si="8"/>
        <v>247042.11960400001</v>
      </c>
      <c r="E23" s="46">
        <f t="shared" si="8"/>
        <v>550377.39469099999</v>
      </c>
      <c r="F23" s="46">
        <f t="shared" si="8"/>
        <v>56293.15548299998</v>
      </c>
      <c r="G23" s="43"/>
      <c r="H23" s="44">
        <v>44.021949089928064</v>
      </c>
      <c r="I23" s="44">
        <v>45.855303385698328</v>
      </c>
      <c r="J23" s="44">
        <v>33.30984746956382</v>
      </c>
      <c r="K23" s="44">
        <v>39.008192279920358</v>
      </c>
      <c r="L23" s="44">
        <v>122.47478849293761</v>
      </c>
    </row>
    <row r="24" spans="1:12" ht="15" customHeight="1" x14ac:dyDescent="0.2">
      <c r="A24" s="4" t="s">
        <v>38</v>
      </c>
      <c r="B24" s="46">
        <f>SUM(B60:B62)</f>
        <v>303386.27195700002</v>
      </c>
      <c r="C24" s="46">
        <f>SUM(C60:C62)</f>
        <v>243282.94483200001</v>
      </c>
      <c r="D24" s="46">
        <f>SUM(D60:D62)</f>
        <v>242459.33390899998</v>
      </c>
      <c r="E24" s="46">
        <f>SUM(E60:E62)</f>
        <v>545845.60586600006</v>
      </c>
      <c r="F24" s="46">
        <f>SUM(F60:F62)</f>
        <v>60926.938047999996</v>
      </c>
      <c r="G24" s="43"/>
      <c r="H24" s="44">
        <v>15.651276685630004</v>
      </c>
      <c r="I24" s="44">
        <v>15.533813742752375</v>
      </c>
      <c r="J24" s="44">
        <v>21.014820065626154</v>
      </c>
      <c r="K24" s="44">
        <v>17.973842624752066</v>
      </c>
      <c r="L24" s="44">
        <v>-1.6886227132551588</v>
      </c>
    </row>
    <row r="25" spans="1:12" ht="15" customHeight="1" x14ac:dyDescent="0.2">
      <c r="A25" s="4" t="s">
        <v>39</v>
      </c>
      <c r="B25" s="46">
        <f>SUM(B63:B65)</f>
        <v>351591.337138</v>
      </c>
      <c r="C25" s="46">
        <f>SUM(C63:C65)</f>
        <v>288852.72584600002</v>
      </c>
      <c r="D25" s="46">
        <f>SUM(D63:D65)</f>
        <v>274237.59551000001</v>
      </c>
      <c r="E25" s="46">
        <f>SUM(E63:E65)</f>
        <v>625828.93264800007</v>
      </c>
      <c r="F25" s="46">
        <f>SUM(F63:F65)</f>
        <v>77353.741628000003</v>
      </c>
      <c r="G25" s="43"/>
      <c r="H25" s="44">
        <v>29.376099110320002</v>
      </c>
      <c r="I25" s="44">
        <v>29.872494826161816</v>
      </c>
      <c r="J25" s="44">
        <v>29.562453992157998</v>
      </c>
      <c r="K25" s="44">
        <v>29.457693599845449</v>
      </c>
      <c r="L25" s="44">
        <v>28.719723591789069</v>
      </c>
    </row>
    <row r="26" spans="1:12" ht="9.9499999999999993" customHeight="1" x14ac:dyDescent="0.2">
      <c r="A26" s="43"/>
      <c r="B26" s="46"/>
      <c r="C26" s="46"/>
      <c r="D26" s="46"/>
      <c r="E26" s="46"/>
      <c r="F26" s="46"/>
      <c r="G26" s="43"/>
      <c r="H26" s="44"/>
      <c r="I26" s="44"/>
      <c r="J26" s="44"/>
      <c r="K26" s="44"/>
      <c r="L26" s="44"/>
    </row>
    <row r="27" spans="1:12" ht="15" customHeight="1" x14ac:dyDescent="0.2">
      <c r="A27" s="47" t="s">
        <v>133</v>
      </c>
      <c r="B27" s="48"/>
      <c r="C27" s="48"/>
      <c r="D27" s="48"/>
      <c r="E27" s="48"/>
      <c r="F27" s="48"/>
      <c r="G27" s="49"/>
      <c r="H27" s="49"/>
      <c r="I27" s="49"/>
      <c r="J27" s="49"/>
      <c r="K27" s="49"/>
      <c r="L27" s="49"/>
    </row>
    <row r="28" spans="1:12" ht="15" customHeight="1" x14ac:dyDescent="0.2">
      <c r="A28" s="43" t="s">
        <v>36</v>
      </c>
      <c r="B28" s="46">
        <v>344289.86149699998</v>
      </c>
      <c r="C28" s="46">
        <v>282219.87445299997</v>
      </c>
      <c r="D28" s="46">
        <v>280655.824027</v>
      </c>
      <c r="E28" s="46">
        <v>624945.68552399997</v>
      </c>
      <c r="F28" s="46">
        <v>63634.037469999981</v>
      </c>
      <c r="G28" s="43"/>
      <c r="H28" s="44">
        <v>21.782330028186632</v>
      </c>
      <c r="I28" s="44">
        <v>22.011861333686518</v>
      </c>
      <c r="J28" s="44">
        <v>25.514151315780403</v>
      </c>
      <c r="K28" s="44">
        <v>23.430424686930316</v>
      </c>
      <c r="L28" s="44">
        <v>7.6640027392908259</v>
      </c>
    </row>
    <row r="29" spans="1:12" ht="15" customHeight="1" x14ac:dyDescent="0.2">
      <c r="A29" s="43" t="s">
        <v>37</v>
      </c>
      <c r="B29" s="46">
        <v>392347.97983700002</v>
      </c>
      <c r="C29" s="46">
        <v>310278.258134</v>
      </c>
      <c r="D29" s="46">
        <v>332992.31774900004</v>
      </c>
      <c r="E29" s="46">
        <v>725340.29758600006</v>
      </c>
      <c r="F29" s="46">
        <v>59355.662087999983</v>
      </c>
      <c r="G29" s="43"/>
      <c r="H29" s="44">
        <v>29.344659873293725</v>
      </c>
      <c r="I29" s="44">
        <v>24.830338585753438</v>
      </c>
      <c r="J29" s="44">
        <v>34.791718223101078</v>
      </c>
      <c r="K29" s="44">
        <v>31.789623735042756</v>
      </c>
      <c r="L29" s="44">
        <v>5.4402823553297726</v>
      </c>
    </row>
    <row r="30" spans="1:12" ht="15" customHeight="1" x14ac:dyDescent="0.2">
      <c r="A30" s="43" t="s">
        <v>38</v>
      </c>
      <c r="B30" s="46">
        <v>420094.02080300008</v>
      </c>
      <c r="C30" s="46">
        <v>319466.80783900002</v>
      </c>
      <c r="D30" s="46">
        <v>355128.46879700001</v>
      </c>
      <c r="E30" s="46">
        <v>775222.48960000009</v>
      </c>
      <c r="F30" s="46">
        <v>64965.552006000071</v>
      </c>
      <c r="G30" s="43"/>
      <c r="H30" s="44">
        <v>38.468368424574415</v>
      </c>
      <c r="I30" s="44">
        <v>31.314921421889675</v>
      </c>
      <c r="J30" s="44">
        <v>46.469291600993628</v>
      </c>
      <c r="K30" s="44">
        <v>42.02230104428282</v>
      </c>
      <c r="L30" s="44">
        <v>6.628617960118623</v>
      </c>
    </row>
    <row r="31" spans="1:12" ht="15" customHeight="1" x14ac:dyDescent="0.2">
      <c r="A31" s="43" t="s">
        <v>39</v>
      </c>
      <c r="B31" s="46">
        <v>393277.41249699995</v>
      </c>
      <c r="C31" s="46">
        <v>310069.08584399999</v>
      </c>
      <c r="D31" s="46">
        <v>325034.78158300003</v>
      </c>
      <c r="E31" s="46">
        <v>718312.19408000004</v>
      </c>
      <c r="F31" s="46">
        <v>68242.630913999921</v>
      </c>
      <c r="G31" s="43"/>
      <c r="H31" s="44">
        <v>11.856400017796263</v>
      </c>
      <c r="I31" s="44">
        <v>7.3450440655738651</v>
      </c>
      <c r="J31" s="44">
        <v>18.523056978578165</v>
      </c>
      <c r="K31" s="44">
        <v>14.777722250821142</v>
      </c>
      <c r="L31" s="44">
        <v>-11.778500331394573</v>
      </c>
    </row>
    <row r="32" spans="1:12" ht="9.9499999999999993" customHeight="1" x14ac:dyDescent="0.2">
      <c r="B32" s="46"/>
      <c r="C32" s="46"/>
      <c r="D32" s="46"/>
      <c r="E32" s="46"/>
      <c r="F32" s="46"/>
      <c r="G32" s="43"/>
      <c r="H32" s="43"/>
      <c r="I32" s="43"/>
      <c r="J32" s="43"/>
      <c r="K32" s="43"/>
      <c r="L32" s="43"/>
    </row>
    <row r="33" spans="1:12" ht="15" customHeight="1" x14ac:dyDescent="0.2">
      <c r="A33" s="47">
        <v>2023</v>
      </c>
      <c r="B33" s="48"/>
      <c r="C33" s="48"/>
      <c r="D33" s="48"/>
      <c r="E33" s="48"/>
      <c r="F33" s="48"/>
      <c r="G33" s="49"/>
      <c r="H33" s="49"/>
      <c r="I33" s="49"/>
      <c r="J33" s="49"/>
      <c r="K33" s="49"/>
      <c r="L33" s="49"/>
    </row>
    <row r="34" spans="1:12" ht="15" customHeight="1" x14ac:dyDescent="0.2">
      <c r="A34" s="43" t="s">
        <v>36</v>
      </c>
      <c r="B34" s="29">
        <v>354592.053036</v>
      </c>
      <c r="C34" s="29">
        <v>275913.79639699997</v>
      </c>
      <c r="D34" s="29">
        <v>290204.40833300003</v>
      </c>
      <c r="E34" s="29">
        <v>644796.46136900003</v>
      </c>
      <c r="F34" s="29">
        <v>64387.644702999969</v>
      </c>
      <c r="G34" s="29"/>
      <c r="H34" s="44">
        <v>2.9923017466170121</v>
      </c>
      <c r="I34" s="44">
        <v>-2.2344556945971545</v>
      </c>
      <c r="J34" s="44">
        <v>3.4022398569863381</v>
      </c>
      <c r="K34" s="44">
        <v>3.1764001744176729</v>
      </c>
      <c r="L34" s="44">
        <v>1.1842832279112778</v>
      </c>
    </row>
    <row r="35" spans="1:12" ht="15" customHeight="1" x14ac:dyDescent="0.2">
      <c r="A35" s="43" t="s">
        <v>37</v>
      </c>
      <c r="B35" s="29">
        <v>348654.94924300001</v>
      </c>
      <c r="C35" s="29">
        <v>267590.79337500001</v>
      </c>
      <c r="D35" s="29">
        <v>294781.806491</v>
      </c>
      <c r="E35" s="29">
        <v>643436.75573400001</v>
      </c>
      <c r="F35" s="29">
        <v>53873.142752</v>
      </c>
      <c r="G35" s="29"/>
      <c r="H35" s="44">
        <v>-11.136295543601925</v>
      </c>
      <c r="I35" s="44">
        <v>-13.757800825530142</v>
      </c>
      <c r="J35" s="44">
        <v>-11.474892729147589</v>
      </c>
      <c r="K35" s="44">
        <v>-11.291740183825807</v>
      </c>
      <c r="L35" s="44">
        <v>-9.2367250960349274</v>
      </c>
    </row>
    <row r="36" spans="1:12" ht="15" customHeight="1" x14ac:dyDescent="0.2">
      <c r="A36" s="43" t="s">
        <v>38</v>
      </c>
      <c r="B36" s="29">
        <v>356149.94851099997</v>
      </c>
      <c r="C36" s="29">
        <v>277731.51121299999</v>
      </c>
      <c r="D36" s="29">
        <v>297241.06468900002</v>
      </c>
      <c r="E36" s="29">
        <v>653391.01319999993</v>
      </c>
      <c r="F36" s="29">
        <v>58908.883821999989</v>
      </c>
      <c r="G36" s="29"/>
      <c r="H36" s="44">
        <f t="shared" ref="H36" si="9">(B36-B30)/B30*100</f>
        <v>-15.221371675267475</v>
      </c>
      <c r="I36" s="44">
        <f t="shared" ref="I36" si="10">(C36-C30)/C30*100</f>
        <v>-13.064047845318925</v>
      </c>
      <c r="J36" s="44">
        <f t="shared" ref="J36" si="11">(D36-D30)/D30*100</f>
        <v>-16.300412159040345</v>
      </c>
      <c r="K36" s="44">
        <f t="shared" ref="K36" si="12">(E36-E30)/E30*100</f>
        <v>-15.715678793434238</v>
      </c>
      <c r="L36" s="44">
        <f t="shared" ref="L36" si="13">(F36-F30)/F30*100</f>
        <v>-9.3228918972945873</v>
      </c>
    </row>
    <row r="37" spans="1:12" ht="15" customHeight="1" x14ac:dyDescent="0.2">
      <c r="A37" s="43" t="s">
        <v>39</v>
      </c>
      <c r="B37" s="29">
        <v>366280.07830599998</v>
      </c>
      <c r="C37" s="29">
        <v>289131.76902300003</v>
      </c>
      <c r="D37" s="29">
        <v>329345.32861099998</v>
      </c>
      <c r="E37" s="29">
        <v>695625.40691699996</v>
      </c>
      <c r="F37" s="29">
        <v>36934.749694999991</v>
      </c>
      <c r="G37" s="29"/>
      <c r="H37" s="44">
        <f t="shared" ref="H37" si="14">(B37-B31)/B31*100</f>
        <v>-6.8647049978254007</v>
      </c>
      <c r="I37" s="44">
        <f t="shared" ref="I37" si="15">(C37-C31)/C31*100</f>
        <v>-6.752468329439913</v>
      </c>
      <c r="J37" s="44">
        <f t="shared" ref="J37" si="16">(D37-D31)/D31*100</f>
        <v>1.3261802343141584</v>
      </c>
      <c r="K37" s="44">
        <f t="shared" ref="K37" si="17">(E37-E31)/E31*100</f>
        <v>-3.1583463777970349</v>
      </c>
      <c r="L37" s="44">
        <f t="shared" ref="L37" si="18">(F37-F31)/F31*100</f>
        <v>-45.877306896995883</v>
      </c>
    </row>
    <row r="38" spans="1:12" ht="9.9499999999999993" customHeight="1" x14ac:dyDescent="0.2">
      <c r="A38" s="43"/>
      <c r="E38" s="46"/>
      <c r="F38" s="46"/>
      <c r="G38" s="29"/>
      <c r="H38" s="44"/>
      <c r="I38" s="44"/>
      <c r="J38" s="44"/>
      <c r="K38" s="44"/>
      <c r="L38" s="44"/>
    </row>
    <row r="39" spans="1:12" ht="15" customHeight="1" x14ac:dyDescent="0.2">
      <c r="A39" s="47">
        <v>2020</v>
      </c>
      <c r="B39" s="48"/>
      <c r="C39" s="48"/>
      <c r="D39" s="48"/>
      <c r="E39" s="48"/>
      <c r="F39" s="48"/>
      <c r="G39" s="49"/>
      <c r="H39" s="49"/>
      <c r="I39" s="49"/>
      <c r="J39" s="49"/>
      <c r="K39" s="49"/>
      <c r="L39" s="49"/>
    </row>
    <row r="40" spans="1:12" ht="15" customHeight="1" x14ac:dyDescent="0.2">
      <c r="A40" s="43" t="s">
        <v>40</v>
      </c>
      <c r="B40" s="46">
        <v>84288.448529000001</v>
      </c>
      <c r="C40" s="46">
        <v>68007.823208000002</v>
      </c>
      <c r="D40" s="46">
        <v>72249.892504000003</v>
      </c>
      <c r="E40" s="42">
        <v>156538.341033</v>
      </c>
      <c r="F40" s="42">
        <v>12038.556024999998</v>
      </c>
      <c r="G40" s="43"/>
      <c r="H40" s="44">
        <v>-2.3770544162364509</v>
      </c>
      <c r="I40" s="44">
        <v>-1.2771051603627412</v>
      </c>
      <c r="J40" s="44">
        <v>-2.2615441369551865</v>
      </c>
      <c r="K40" s="44">
        <v>-2.3237748714108908</v>
      </c>
      <c r="L40" s="44">
        <v>-3.0645982352227019</v>
      </c>
    </row>
    <row r="41" spans="1:12" ht="15" customHeight="1" x14ac:dyDescent="0.2">
      <c r="A41" s="43" t="s">
        <v>41</v>
      </c>
      <c r="B41" s="46">
        <v>74604.085453000007</v>
      </c>
      <c r="C41" s="46">
        <v>64815.106123999998</v>
      </c>
      <c r="D41" s="46">
        <v>62160.441629000001</v>
      </c>
      <c r="E41" s="42">
        <v>136764.52708200002</v>
      </c>
      <c r="F41" s="42">
        <v>12443.643824000006</v>
      </c>
      <c r="G41" s="43"/>
      <c r="H41" s="44">
        <v>10.22564762393888</v>
      </c>
      <c r="I41" s="44">
        <v>13.350309781287375</v>
      </c>
      <c r="J41" s="44">
        <v>11.865313641063961</v>
      </c>
      <c r="K41" s="44">
        <v>10.964888812720364</v>
      </c>
      <c r="L41" s="44">
        <v>2.7055999379766558</v>
      </c>
    </row>
    <row r="42" spans="1:12" ht="15" customHeight="1" x14ac:dyDescent="0.2">
      <c r="A42" s="43" t="s">
        <v>42</v>
      </c>
      <c r="B42" s="46">
        <v>80229.216381999999</v>
      </c>
      <c r="C42" s="46">
        <v>62973.281914000007</v>
      </c>
      <c r="D42" s="46">
        <v>68737.275003000002</v>
      </c>
      <c r="E42" s="42">
        <v>148966.491385</v>
      </c>
      <c r="F42" s="42">
        <v>11491.941378999996</v>
      </c>
      <c r="G42" s="43"/>
      <c r="H42" s="44">
        <v>-6.3585155274982013</v>
      </c>
      <c r="I42" s="44">
        <v>-10.482076536601543</v>
      </c>
      <c r="J42" s="44">
        <v>-1.3548780405949872</v>
      </c>
      <c r="K42" s="44">
        <v>-4.1142829306299973</v>
      </c>
      <c r="L42" s="44">
        <v>-28.155740455866766</v>
      </c>
    </row>
    <row r="43" spans="1:12" ht="15" customHeight="1" x14ac:dyDescent="0.2">
      <c r="A43" s="43" t="s">
        <v>43</v>
      </c>
      <c r="B43" s="46">
        <v>64911.019816</v>
      </c>
      <c r="C43" s="46">
        <v>46327.406539999996</v>
      </c>
      <c r="D43" s="46">
        <v>69375.547785000002</v>
      </c>
      <c r="E43" s="42">
        <v>134286.56760100002</v>
      </c>
      <c r="F43" s="52">
        <v>-4464.5279690000025</v>
      </c>
      <c r="G43" s="43"/>
      <c r="H43" s="44">
        <v>-24.72151985935578</v>
      </c>
      <c r="I43" s="44">
        <v>-36.308181460606058</v>
      </c>
      <c r="J43" s="44">
        <v>-6.724218930584791</v>
      </c>
      <c r="K43" s="44">
        <v>-16.386881562112549</v>
      </c>
      <c r="L43" s="53" t="s">
        <v>130</v>
      </c>
    </row>
    <row r="44" spans="1:12" ht="15" customHeight="1" x14ac:dyDescent="0.2">
      <c r="A44" s="43" t="s">
        <v>44</v>
      </c>
      <c r="B44" s="29">
        <v>62800.999398</v>
      </c>
      <c r="C44" s="29">
        <v>54063.347897</v>
      </c>
      <c r="D44" s="29">
        <v>52942.892286000002</v>
      </c>
      <c r="E44" s="42">
        <v>115743.891684</v>
      </c>
      <c r="F44" s="42">
        <v>9858.1071119999979</v>
      </c>
      <c r="H44" s="44">
        <v>-25.836025384785721</v>
      </c>
      <c r="I44" s="44">
        <v>-25.093147645130969</v>
      </c>
      <c r="J44" s="44">
        <v>-29.511496577659802</v>
      </c>
      <c r="K44" s="44">
        <v>-27.563694647534859</v>
      </c>
      <c r="L44" s="44">
        <v>3.0102093960236598</v>
      </c>
    </row>
    <row r="45" spans="1:12" ht="15" customHeight="1" x14ac:dyDescent="0.2">
      <c r="A45" s="4" t="s">
        <v>45</v>
      </c>
      <c r="B45" s="29">
        <v>82905.374179000006</v>
      </c>
      <c r="C45" s="29">
        <v>70024.697748999999</v>
      </c>
      <c r="D45" s="29">
        <v>62995.791618000003</v>
      </c>
      <c r="E45" s="42">
        <v>145901.16579699999</v>
      </c>
      <c r="F45" s="42">
        <v>19909.582561000003</v>
      </c>
      <c r="H45" s="44">
        <v>8.1032972661547387</v>
      </c>
      <c r="I45" s="44">
        <v>8.6389039019516733</v>
      </c>
      <c r="J45" s="44">
        <v>-4.0141471948478094</v>
      </c>
      <c r="K45" s="44">
        <v>2.5154331475158238</v>
      </c>
      <c r="L45" s="44">
        <v>80.004610429714745</v>
      </c>
    </row>
    <row r="46" spans="1:12" ht="15" customHeight="1" x14ac:dyDescent="0.2">
      <c r="A46" s="4" t="s">
        <v>46</v>
      </c>
      <c r="B46" s="29">
        <v>92682.081890999994</v>
      </c>
      <c r="C46" s="29">
        <v>72355.229229999997</v>
      </c>
      <c r="D46" s="29">
        <v>67424.248124000005</v>
      </c>
      <c r="E46" s="42">
        <v>160106.33001500001</v>
      </c>
      <c r="F46" s="42">
        <v>25257.833766999989</v>
      </c>
      <c r="H46" s="44">
        <v>3.2497975183603223</v>
      </c>
      <c r="I46" s="44">
        <v>0.83363350745253795</v>
      </c>
      <c r="J46" s="44">
        <v>-8.6346690226873655</v>
      </c>
      <c r="K46" s="44">
        <v>-2.1122916446949356</v>
      </c>
      <c r="L46" s="44">
        <v>58.171987046844343</v>
      </c>
    </row>
    <row r="47" spans="1:12" ht="15" customHeight="1" x14ac:dyDescent="0.2">
      <c r="A47" s="4" t="s">
        <v>47</v>
      </c>
      <c r="B47" s="29">
        <v>80754.283800000005</v>
      </c>
      <c r="C47" s="29">
        <v>66605.947929000002</v>
      </c>
      <c r="D47" s="29">
        <v>65974.870402</v>
      </c>
      <c r="E47" s="42">
        <v>146729.15420200001</v>
      </c>
      <c r="F47" s="42">
        <v>14779.413398000004</v>
      </c>
      <c r="H47" s="44">
        <v>-0.93111441643341297</v>
      </c>
      <c r="I47" s="44">
        <v>-2.1585253647629257</v>
      </c>
      <c r="J47" s="44">
        <v>-6.366695187104221</v>
      </c>
      <c r="K47" s="44">
        <v>-3.4512527255801997</v>
      </c>
      <c r="L47" s="44">
        <v>33.721735168503102</v>
      </c>
    </row>
    <row r="48" spans="1:12" ht="15" customHeight="1" x14ac:dyDescent="0.2">
      <c r="A48" s="4" t="s">
        <v>48</v>
      </c>
      <c r="B48" s="29">
        <v>88892.145201000007</v>
      </c>
      <c r="C48" s="29">
        <v>71611.759846000001</v>
      </c>
      <c r="D48" s="29">
        <v>66955.956808999996</v>
      </c>
      <c r="E48" s="42">
        <v>155848.10201</v>
      </c>
      <c r="F48" s="42">
        <v>21936.188392000011</v>
      </c>
      <c r="G48" s="29"/>
      <c r="H48" s="44">
        <v>13.597979457135983</v>
      </c>
      <c r="I48" s="44">
        <v>9.381870256352185</v>
      </c>
      <c r="J48" s="44">
        <v>-3.5739585550056385</v>
      </c>
      <c r="K48" s="44">
        <v>5.5244095917645408</v>
      </c>
      <c r="L48" s="44">
        <v>148.88200928164258</v>
      </c>
    </row>
    <row r="49" spans="1:12" ht="15" customHeight="1" x14ac:dyDescent="0.2">
      <c r="A49" s="4" t="s">
        <v>49</v>
      </c>
      <c r="B49" s="29">
        <v>91190.220008000004</v>
      </c>
      <c r="C49" s="29">
        <v>74003.923372999983</v>
      </c>
      <c r="D49" s="29">
        <v>68930.985423000006</v>
      </c>
      <c r="E49" s="42">
        <v>160121.20543100001</v>
      </c>
      <c r="F49" s="42">
        <v>22259.234584999998</v>
      </c>
      <c r="G49" s="29"/>
      <c r="H49" s="44">
        <v>0.36237972513041661</v>
      </c>
      <c r="I49" s="44">
        <v>2.2925973463135834</v>
      </c>
      <c r="J49" s="44">
        <v>-5.9460651664519171</v>
      </c>
      <c r="K49" s="44">
        <v>-2.454184282501819</v>
      </c>
      <c r="L49" s="44">
        <v>26.673196837598866</v>
      </c>
    </row>
    <row r="50" spans="1:12" ht="15" customHeight="1" x14ac:dyDescent="0.2">
      <c r="A50" s="4" t="s">
        <v>50</v>
      </c>
      <c r="B50" s="29">
        <v>84721.268599999996</v>
      </c>
      <c r="C50" s="29">
        <v>69819.590750999996</v>
      </c>
      <c r="D50" s="29">
        <v>67616.623101000005</v>
      </c>
      <c r="E50" s="42">
        <v>152337.89170099999</v>
      </c>
      <c r="F50" s="42">
        <v>17104.645498999991</v>
      </c>
      <c r="G50" s="29"/>
      <c r="H50" s="44">
        <v>4.6621682539926761</v>
      </c>
      <c r="I50" s="44">
        <v>2.759249912888369</v>
      </c>
      <c r="J50" s="44">
        <v>-8.9474841302150079</v>
      </c>
      <c r="K50" s="44">
        <v>-1.8495122143884435</v>
      </c>
      <c r="L50" s="44">
        <v>155.81857348186358</v>
      </c>
    </row>
    <row r="51" spans="1:12" ht="15" customHeight="1" x14ac:dyDescent="0.2">
      <c r="A51" s="4" t="s">
        <v>51</v>
      </c>
      <c r="B51" s="29">
        <v>95847.622661999994</v>
      </c>
      <c r="C51" s="29">
        <v>78589.034608999995</v>
      </c>
      <c r="D51" s="29">
        <v>75116.795058999996</v>
      </c>
      <c r="E51" s="42">
        <v>170964.41772099998</v>
      </c>
      <c r="F51" s="42">
        <v>20730.827602999998</v>
      </c>
      <c r="G51" s="29"/>
      <c r="H51" s="44">
        <v>10.888916946708461</v>
      </c>
      <c r="I51" s="44">
        <v>8.987438159326766</v>
      </c>
      <c r="J51" s="44">
        <v>1.6738412632371655</v>
      </c>
      <c r="K51" s="44">
        <v>6.6422303372873275</v>
      </c>
      <c r="L51" s="44">
        <v>65.112839446287865</v>
      </c>
    </row>
    <row r="52" spans="1:12" ht="9.9499999999999993" customHeight="1" x14ac:dyDescent="0.2">
      <c r="E52" s="46"/>
      <c r="F52" s="46"/>
      <c r="G52" s="29"/>
      <c r="H52" s="44"/>
      <c r="I52" s="44"/>
      <c r="J52" s="44"/>
      <c r="K52" s="44"/>
      <c r="L52" s="44"/>
    </row>
    <row r="53" spans="1:12" ht="15" customHeight="1" x14ac:dyDescent="0.2">
      <c r="A53" s="47" t="s">
        <v>118</v>
      </c>
      <c r="B53" s="48"/>
      <c r="C53" s="48"/>
      <c r="D53" s="48"/>
      <c r="E53" s="48"/>
      <c r="F53" s="48"/>
      <c r="G53" s="49"/>
      <c r="H53" s="49"/>
      <c r="I53" s="49"/>
      <c r="J53" s="49"/>
      <c r="K53" s="49"/>
      <c r="L53" s="49"/>
    </row>
    <row r="54" spans="1:12" ht="15" customHeight="1" x14ac:dyDescent="0.2">
      <c r="A54" s="4" t="s">
        <v>40</v>
      </c>
      <c r="B54" s="29">
        <v>89676.766017000002</v>
      </c>
      <c r="C54" s="29">
        <v>72209.031562000004</v>
      </c>
      <c r="D54" s="29">
        <v>73057.699888999996</v>
      </c>
      <c r="E54" s="42">
        <v>162734.465906</v>
      </c>
      <c r="F54" s="42">
        <v>16619.066128000006</v>
      </c>
      <c r="G54" s="29"/>
      <c r="H54" s="44">
        <v>6.3927116728766382</v>
      </c>
      <c r="I54" s="44">
        <v>6.177536871237189</v>
      </c>
      <c r="J54" s="44">
        <v>1.1180741686989635</v>
      </c>
      <c r="K54" s="44">
        <v>3.9582154966710568</v>
      </c>
      <c r="L54" s="44">
        <v>38.048667078409089</v>
      </c>
    </row>
    <row r="55" spans="1:12" ht="15" customHeight="1" x14ac:dyDescent="0.2">
      <c r="A55" s="4" t="s">
        <v>41</v>
      </c>
      <c r="B55" s="29">
        <v>87804.311925999995</v>
      </c>
      <c r="C55" s="29">
        <v>71713.764295000001</v>
      </c>
      <c r="D55" s="29">
        <v>69680.094649999999</v>
      </c>
      <c r="E55" s="42">
        <v>157484.40657599998</v>
      </c>
      <c r="F55" s="42">
        <v>18124.217275999996</v>
      </c>
      <c r="G55" s="29"/>
      <c r="H55" s="44">
        <v>17.69370456436468</v>
      </c>
      <c r="I55" s="44">
        <v>10.643596197778251</v>
      </c>
      <c r="J55" s="44">
        <v>12.097167947873491</v>
      </c>
      <c r="K55" s="44">
        <v>15.150039221483894</v>
      </c>
      <c r="L55" s="44">
        <v>45.650402183996057</v>
      </c>
    </row>
    <row r="56" spans="1:12" ht="15" customHeight="1" x14ac:dyDescent="0.2">
      <c r="A56" s="4" t="s">
        <v>42</v>
      </c>
      <c r="B56" s="29">
        <v>105228.130706</v>
      </c>
      <c r="C56" s="29">
        <v>87382.481652999995</v>
      </c>
      <c r="D56" s="29">
        <v>80867.130550999995</v>
      </c>
      <c r="E56" s="42">
        <v>186095.26125699998</v>
      </c>
      <c r="F56" s="42">
        <v>24361.000155000002</v>
      </c>
      <c r="G56" s="29"/>
      <c r="H56" s="44">
        <v>31.159364943777117</v>
      </c>
      <c r="I56" s="44">
        <v>38.761199983724239</v>
      </c>
      <c r="J56" s="44">
        <v>17.646692493222332</v>
      </c>
      <c r="K56" s="44">
        <v>24.924242711766393</v>
      </c>
      <c r="L56" s="44">
        <v>111.98333120212838</v>
      </c>
    </row>
    <row r="57" spans="1:12" ht="15" customHeight="1" x14ac:dyDescent="0.2">
      <c r="A57" s="4" t="s">
        <v>43</v>
      </c>
      <c r="B57" s="29">
        <v>105630.90487899999</v>
      </c>
      <c r="C57" s="29">
        <v>85074.487441999998</v>
      </c>
      <c r="D57" s="29">
        <v>85293.186379000006</v>
      </c>
      <c r="E57" s="42">
        <v>190924.091258</v>
      </c>
      <c r="F57" s="42">
        <v>20337.718499999988</v>
      </c>
      <c r="H57" s="44">
        <v>62.731852277820622</v>
      </c>
      <c r="I57" s="44">
        <v>83.637491920781287</v>
      </c>
      <c r="J57" s="44">
        <v>22.94416275217019</v>
      </c>
      <c r="K57" s="44">
        <v>42.176611308797959</v>
      </c>
      <c r="L57" s="53" t="s">
        <v>130</v>
      </c>
    </row>
    <row r="58" spans="1:12" ht="15" customHeight="1" x14ac:dyDescent="0.2">
      <c r="A58" s="4" t="s">
        <v>44</v>
      </c>
      <c r="B58" s="29">
        <v>92387.496973999994</v>
      </c>
      <c r="C58" s="29">
        <v>78821.81318099999</v>
      </c>
      <c r="D58" s="29">
        <v>78531.656132000004</v>
      </c>
      <c r="E58" s="42">
        <v>170919.15310599998</v>
      </c>
      <c r="F58" s="42">
        <v>13855.840841999991</v>
      </c>
      <c r="H58" s="44">
        <v>47.111507554993189</v>
      </c>
      <c r="I58" s="44">
        <v>45.795286912621719</v>
      </c>
      <c r="J58" s="44">
        <v>48.332765251600328</v>
      </c>
      <c r="K58" s="44">
        <v>47.670128089901787</v>
      </c>
      <c r="L58" s="44">
        <v>40.55275200990323</v>
      </c>
    </row>
    <row r="59" spans="1:12" ht="15" customHeight="1" x14ac:dyDescent="0.2">
      <c r="A59" s="4" t="s">
        <v>45</v>
      </c>
      <c r="B59" s="29">
        <v>105316.873234</v>
      </c>
      <c r="C59" s="29">
        <v>84663.674179000009</v>
      </c>
      <c r="D59" s="29">
        <v>83217.277092999997</v>
      </c>
      <c r="E59" s="42">
        <v>188534.15032700001</v>
      </c>
      <c r="F59" s="42">
        <v>22099.596141000002</v>
      </c>
      <c r="H59" s="44">
        <v>27.03262517893182</v>
      </c>
      <c r="I59" s="44">
        <v>20.905447507210503</v>
      </c>
      <c r="J59" s="44">
        <v>32.099740245540531</v>
      </c>
      <c r="K59" s="44">
        <v>29.220455023174758</v>
      </c>
      <c r="L59" s="44">
        <v>10.999796571777045</v>
      </c>
    </row>
    <row r="60" spans="1:12" ht="15" customHeight="1" x14ac:dyDescent="0.2">
      <c r="A60" s="4" t="s">
        <v>46</v>
      </c>
      <c r="B60" s="29">
        <v>97124.455453000002</v>
      </c>
      <c r="C60" s="29">
        <v>76521.978633000006</v>
      </c>
      <c r="D60" s="29">
        <v>83564.140446999998</v>
      </c>
      <c r="E60" s="42">
        <v>180688.59590000001</v>
      </c>
      <c r="F60" s="42">
        <v>13560.315006000004</v>
      </c>
      <c r="H60" s="44">
        <v>4.7931309605501964</v>
      </c>
      <c r="I60" s="44">
        <v>5.7587398275733568</v>
      </c>
      <c r="J60" s="44">
        <v>23.937815803770032</v>
      </c>
      <c r="K60" s="44">
        <v>12.855372978115041</v>
      </c>
      <c r="L60" s="44">
        <v>-46.312438623628502</v>
      </c>
    </row>
    <row r="61" spans="1:12" ht="15" customHeight="1" x14ac:dyDescent="0.2">
      <c r="A61" s="4" t="s">
        <v>47</v>
      </c>
      <c r="B61" s="29">
        <v>95379.368745</v>
      </c>
      <c r="C61" s="29">
        <v>78972.555429</v>
      </c>
      <c r="D61" s="29">
        <v>74245.022750000004</v>
      </c>
      <c r="E61" s="42">
        <v>169624.39149499999</v>
      </c>
      <c r="F61" s="42">
        <v>21134.345994999996</v>
      </c>
      <c r="H61" s="44">
        <v>18.110599533296824</v>
      </c>
      <c r="I61" s="44">
        <v>18.566821559513635</v>
      </c>
      <c r="J61" s="44">
        <v>12.535306697244073</v>
      </c>
      <c r="K61" s="44">
        <v>15.603741068036436</v>
      </c>
      <c r="L61" s="44">
        <v>42.99854416319365</v>
      </c>
    </row>
    <row r="62" spans="1:12" ht="15" customHeight="1" x14ac:dyDescent="0.2">
      <c r="A62" s="4" t="s">
        <v>48</v>
      </c>
      <c r="B62" s="29">
        <v>110882.447759</v>
      </c>
      <c r="C62" s="29">
        <v>87788.410770000002</v>
      </c>
      <c r="D62" s="29">
        <v>84650.170712000006</v>
      </c>
      <c r="E62" s="42">
        <v>195532.61847099999</v>
      </c>
      <c r="F62" s="42">
        <v>26232.277046999996</v>
      </c>
      <c r="H62" s="44">
        <v>24.738184131203319</v>
      </c>
      <c r="I62" s="44">
        <v>22.589377720625276</v>
      </c>
      <c r="J62" s="44">
        <v>26.426646330325632</v>
      </c>
      <c r="K62" s="44">
        <v>25.463586626453516</v>
      </c>
      <c r="L62" s="44">
        <v>19.584481033025504</v>
      </c>
    </row>
    <row r="63" spans="1:12" ht="15" customHeight="1" x14ac:dyDescent="0.2">
      <c r="A63" s="4" t="s">
        <v>49</v>
      </c>
      <c r="B63" s="29">
        <v>114488.118913</v>
      </c>
      <c r="C63" s="29">
        <v>91378.034635000004</v>
      </c>
      <c r="D63" s="29">
        <v>87905.449536999993</v>
      </c>
      <c r="E63" s="42">
        <v>202393.56844999999</v>
      </c>
      <c r="F63" s="42">
        <v>26582.669376000005</v>
      </c>
      <c r="H63" s="44">
        <v>25.548681539485372</v>
      </c>
      <c r="I63" s="44">
        <v>23.47728400078163</v>
      </c>
      <c r="J63" s="44">
        <v>27.526755924874436</v>
      </c>
      <c r="K63" s="44">
        <v>26.400227818179982</v>
      </c>
      <c r="L63" s="44">
        <v>19.423106281980932</v>
      </c>
    </row>
    <row r="64" spans="1:12" ht="15" customHeight="1" x14ac:dyDescent="0.2">
      <c r="A64" s="4" t="s">
        <v>50</v>
      </c>
      <c r="B64" s="29">
        <v>112670.570259</v>
      </c>
      <c r="C64" s="29">
        <v>94220.726030999998</v>
      </c>
      <c r="D64" s="29">
        <v>93383.639697000006</v>
      </c>
      <c r="E64" s="42">
        <v>206054.20995600001</v>
      </c>
      <c r="F64" s="42">
        <v>19286.930561999994</v>
      </c>
      <c r="H64" s="44">
        <v>32.98971099094237</v>
      </c>
      <c r="I64" s="44">
        <v>34.948837450254629</v>
      </c>
      <c r="J64" s="44">
        <v>38.107517669895181</v>
      </c>
      <c r="K64" s="44">
        <v>35.261298193906548</v>
      </c>
      <c r="L64" s="44">
        <v>12.75843491247795</v>
      </c>
    </row>
    <row r="65" spans="1:12" ht="15" customHeight="1" x14ac:dyDescent="0.2">
      <c r="A65" s="4" t="s">
        <v>51</v>
      </c>
      <c r="B65" s="29">
        <v>124432.647966</v>
      </c>
      <c r="C65" s="29">
        <v>103253.96518000001</v>
      </c>
      <c r="D65" s="29">
        <v>92948.506276</v>
      </c>
      <c r="E65" s="42">
        <v>217381.15424200002</v>
      </c>
      <c r="F65" s="42">
        <v>31484.141690000004</v>
      </c>
      <c r="H65" s="44">
        <v>29.823405641267829</v>
      </c>
      <c r="I65" s="44">
        <v>31.384697233798818</v>
      </c>
      <c r="J65" s="44">
        <v>23.738647532811008</v>
      </c>
      <c r="K65" s="44">
        <v>27.149939817739373</v>
      </c>
      <c r="L65" s="44">
        <v>51.871127834008291</v>
      </c>
    </row>
    <row r="66" spans="1:12" ht="9.9499999999999993" customHeight="1" x14ac:dyDescent="0.2">
      <c r="E66" s="42"/>
      <c r="F66" s="42"/>
      <c r="H66" s="44"/>
      <c r="I66" s="44"/>
      <c r="J66" s="44"/>
      <c r="K66" s="44"/>
      <c r="L66" s="44"/>
    </row>
    <row r="67" spans="1:12" ht="15" customHeight="1" x14ac:dyDescent="0.2">
      <c r="A67" s="47" t="s">
        <v>133</v>
      </c>
      <c r="B67" s="48"/>
      <c r="C67" s="48"/>
      <c r="D67" s="48"/>
      <c r="E67" s="48"/>
      <c r="F67" s="48"/>
      <c r="G67" s="49"/>
      <c r="H67" s="49"/>
      <c r="I67" s="49"/>
      <c r="J67" s="49"/>
      <c r="K67" s="49"/>
      <c r="L67" s="49"/>
    </row>
    <row r="68" spans="1:12" ht="15" customHeight="1" x14ac:dyDescent="0.2">
      <c r="A68" s="4" t="s">
        <v>40</v>
      </c>
      <c r="B68" s="29">
        <v>111060.00939799999</v>
      </c>
      <c r="C68" s="29">
        <v>91390.607028999992</v>
      </c>
      <c r="D68" s="29">
        <v>92822.474442999999</v>
      </c>
      <c r="E68" s="42">
        <v>203882.48384100001</v>
      </c>
      <c r="F68" s="42">
        <v>18237.534954999996</v>
      </c>
      <c r="G68" s="29"/>
      <c r="H68" s="44">
        <v>23.844797633476635</v>
      </c>
      <c r="I68" s="44">
        <v>26.563956131346721</v>
      </c>
      <c r="J68" s="44">
        <v>27.053650175175996</v>
      </c>
      <c r="K68" s="44">
        <v>25.285373756514655</v>
      </c>
      <c r="L68" s="44">
        <v>9.7386267948785257</v>
      </c>
    </row>
    <row r="69" spans="1:12" ht="15" customHeight="1" x14ac:dyDescent="0.2">
      <c r="A69" s="4" t="s">
        <v>41</v>
      </c>
      <c r="B69" s="29">
        <v>101741.736349</v>
      </c>
      <c r="C69" s="29">
        <v>83898.871218999993</v>
      </c>
      <c r="D69" s="29">
        <v>82589.281335000007</v>
      </c>
      <c r="E69" s="42">
        <v>184331.01768400002</v>
      </c>
      <c r="F69" s="42">
        <v>19152.455013999992</v>
      </c>
      <c r="G69" s="29"/>
      <c r="H69" s="44">
        <v>15.873280158207073</v>
      </c>
      <c r="I69" s="44">
        <v>16.991308493967257</v>
      </c>
      <c r="J69" s="44">
        <v>18.52636215527874</v>
      </c>
      <c r="K69" s="44">
        <v>17.047155138527451</v>
      </c>
      <c r="L69" s="44">
        <v>5.6732807952020288</v>
      </c>
    </row>
    <row r="70" spans="1:12" ht="15" customHeight="1" x14ac:dyDescent="0.2">
      <c r="A70" s="4" t="s">
        <v>42</v>
      </c>
      <c r="B70" s="29">
        <v>131488.11575</v>
      </c>
      <c r="C70" s="29">
        <v>106930.396205</v>
      </c>
      <c r="D70" s="29">
        <v>105244.068249</v>
      </c>
      <c r="E70" s="42">
        <v>236732.183999</v>
      </c>
      <c r="F70" s="42">
        <v>26244.047500999994</v>
      </c>
      <c r="G70" s="29"/>
      <c r="H70" s="44">
        <v>24.955289871458948</v>
      </c>
      <c r="I70" s="44">
        <v>22.370518875425972</v>
      </c>
      <c r="J70" s="44">
        <v>30.144432641425738</v>
      </c>
      <c r="K70" s="44">
        <v>27.210216101134233</v>
      </c>
      <c r="L70" s="44">
        <v>7.7297620541802923</v>
      </c>
    </row>
    <row r="71" spans="1:12" ht="15" customHeight="1" x14ac:dyDescent="0.2">
      <c r="A71" s="4" t="s">
        <v>43</v>
      </c>
      <c r="B71" s="29">
        <v>127482.872603</v>
      </c>
      <c r="C71" s="29">
        <v>103415.757575</v>
      </c>
      <c r="D71" s="29">
        <v>104107.46582700001</v>
      </c>
      <c r="E71" s="42">
        <v>231590.33843</v>
      </c>
      <c r="F71" s="42">
        <v>23375.406775999989</v>
      </c>
      <c r="H71" s="44">
        <v>20.687096971318564</v>
      </c>
      <c r="I71" s="44">
        <v>21.559072154862243</v>
      </c>
      <c r="J71" s="44">
        <v>22.058361572281765</v>
      </c>
      <c r="K71" s="44">
        <v>21.299693979973849</v>
      </c>
      <c r="L71" s="53">
        <v>14.936229331721758</v>
      </c>
    </row>
    <row r="72" spans="1:12" ht="15" customHeight="1" x14ac:dyDescent="0.2">
      <c r="A72" s="4" t="s">
        <v>44</v>
      </c>
      <c r="B72" s="29">
        <v>120589.64189</v>
      </c>
      <c r="C72" s="29">
        <v>96240.941128999984</v>
      </c>
      <c r="D72" s="29">
        <v>107791.338885</v>
      </c>
      <c r="E72" s="42">
        <v>228380.980775</v>
      </c>
      <c r="F72" s="42">
        <v>12798.303004999994</v>
      </c>
      <c r="H72" s="44">
        <v>30.525932447262587</v>
      </c>
      <c r="I72" s="44">
        <v>22.099374836760134</v>
      </c>
      <c r="J72" s="44">
        <v>37.258456263572029</v>
      </c>
      <c r="K72" s="44">
        <v>33.619302825215598</v>
      </c>
      <c r="L72" s="44">
        <v>-7.6324334918338179</v>
      </c>
    </row>
    <row r="73" spans="1:12" ht="15" customHeight="1" x14ac:dyDescent="0.2">
      <c r="A73" s="4" t="s">
        <v>45</v>
      </c>
      <c r="B73" s="29">
        <v>144275.465344</v>
      </c>
      <c r="C73" s="29">
        <v>110621.55943000001</v>
      </c>
      <c r="D73" s="29">
        <v>121093.513037</v>
      </c>
      <c r="E73" s="42">
        <v>265368.97838099999</v>
      </c>
      <c r="F73" s="42">
        <v>23181.952307</v>
      </c>
      <c r="H73" s="44">
        <v>36.99178575444337</v>
      </c>
      <c r="I73" s="44">
        <v>30.660003245451634</v>
      </c>
      <c r="J73" s="44">
        <v>45.514870549863303</v>
      </c>
      <c r="K73" s="44">
        <v>40.753798672938061</v>
      </c>
      <c r="L73" s="44">
        <v>4.8976287127345728</v>
      </c>
    </row>
    <row r="74" spans="1:12" ht="15" customHeight="1" x14ac:dyDescent="0.2">
      <c r="A74" s="4" t="s">
        <v>46</v>
      </c>
      <c r="B74" s="29">
        <v>134325.516668</v>
      </c>
      <c r="C74" s="29">
        <v>102359.09190499999</v>
      </c>
      <c r="D74" s="29">
        <v>118486.734147</v>
      </c>
      <c r="E74" s="42">
        <v>252812.25081499998</v>
      </c>
      <c r="F74" s="42">
        <v>15838.782521000001</v>
      </c>
      <c r="H74" s="44">
        <v>38.302465678175309</v>
      </c>
      <c r="I74" s="44">
        <v>33.764303711898222</v>
      </c>
      <c r="J74" s="44">
        <v>41.791363512138823</v>
      </c>
      <c r="K74" s="44">
        <v>39.915997219279937</v>
      </c>
      <c r="L74" s="44">
        <v>16.802467449995433</v>
      </c>
    </row>
    <row r="75" spans="1:12" ht="15" customHeight="1" x14ac:dyDescent="0.2">
      <c r="A75" s="4" t="s">
        <v>47</v>
      </c>
      <c r="B75" s="29">
        <v>141518.88425100001</v>
      </c>
      <c r="C75" s="29">
        <v>106661.33740999999</v>
      </c>
      <c r="D75" s="29">
        <v>124231.33867300001</v>
      </c>
      <c r="E75" s="42">
        <v>265750.222924</v>
      </c>
      <c r="F75" s="42">
        <v>17287.545578000005</v>
      </c>
      <c r="H75" s="44">
        <v>48.374733564609322</v>
      </c>
      <c r="I75" s="44">
        <v>35.061271387999462</v>
      </c>
      <c r="J75" s="44">
        <v>67.326150725706384</v>
      </c>
      <c r="K75" s="44">
        <v>56.669816517416074</v>
      </c>
      <c r="L75" s="44">
        <v>-18.201653450312939</v>
      </c>
    </row>
    <row r="76" spans="1:12" ht="15" customHeight="1" x14ac:dyDescent="0.2">
      <c r="A76" s="4" t="s">
        <v>48</v>
      </c>
      <c r="B76" s="29">
        <v>144249.61988400001</v>
      </c>
      <c r="C76" s="29">
        <v>110446.378524</v>
      </c>
      <c r="D76" s="29">
        <v>112410.39597699999</v>
      </c>
      <c r="E76" s="42">
        <v>256660.01586099999</v>
      </c>
      <c r="F76" s="42">
        <v>31839.223907000021</v>
      </c>
      <c r="H76" s="44">
        <v>30.092384141377053</v>
      </c>
      <c r="I76" s="44">
        <v>25.809748183461728</v>
      </c>
      <c r="J76" s="44">
        <v>32.794057036750544</v>
      </c>
      <c r="K76" s="44">
        <v>31.261994989887569</v>
      </c>
      <c r="L76" s="44">
        <v>21.374228588521458</v>
      </c>
    </row>
    <row r="77" spans="1:12" ht="15" customHeight="1" x14ac:dyDescent="0.2">
      <c r="A77" s="4" t="s">
        <v>49</v>
      </c>
      <c r="B77" s="29">
        <v>131977.237731</v>
      </c>
      <c r="C77" s="29">
        <v>101552.431839</v>
      </c>
      <c r="D77" s="29">
        <v>113518.137284</v>
      </c>
      <c r="E77" s="42">
        <v>245495.375015</v>
      </c>
      <c r="F77" s="42">
        <v>18459.100447000004</v>
      </c>
      <c r="H77" s="44">
        <v>15.275924684630427</v>
      </c>
      <c r="I77" s="44">
        <v>11.134401439733912</v>
      </c>
      <c r="J77" s="44">
        <v>29.136632463519174</v>
      </c>
      <c r="K77" s="44">
        <v>21.296035686849422</v>
      </c>
      <c r="L77" s="44">
        <v>-30.559643255143946</v>
      </c>
    </row>
    <row r="78" spans="1:12" ht="15" customHeight="1" x14ac:dyDescent="0.2">
      <c r="A78" s="4" t="s">
        <v>50</v>
      </c>
      <c r="B78" s="29">
        <v>129693.918792</v>
      </c>
      <c r="C78" s="29">
        <v>103512.51386900002</v>
      </c>
      <c r="D78" s="29">
        <v>107890.405297</v>
      </c>
      <c r="E78" s="42">
        <v>237584.324089</v>
      </c>
      <c r="F78" s="42">
        <v>21803.513494999992</v>
      </c>
      <c r="H78" s="44">
        <v>15.108957462332709</v>
      </c>
      <c r="I78" s="44">
        <v>9.8617238790357913</v>
      </c>
      <c r="J78" s="44">
        <v>15.534590049252531</v>
      </c>
      <c r="K78" s="44">
        <v>15.301853885796756</v>
      </c>
      <c r="L78" s="44">
        <v>13.048125646069813</v>
      </c>
    </row>
    <row r="79" spans="1:12" ht="15" customHeight="1" x14ac:dyDescent="0.2">
      <c r="A79" s="4" t="s">
        <v>51</v>
      </c>
      <c r="B79" s="29">
        <v>131606.255974</v>
      </c>
      <c r="C79" s="29">
        <v>105004.140136</v>
      </c>
      <c r="D79" s="29">
        <v>103626.239002</v>
      </c>
      <c r="E79" s="42">
        <v>235232.49497599999</v>
      </c>
      <c r="F79" s="42">
        <v>27980.016971999998</v>
      </c>
      <c r="H79" s="44">
        <v>5.7650529224131866</v>
      </c>
      <c r="I79" s="44">
        <v>1.6950196081564057</v>
      </c>
      <c r="J79" s="44">
        <v>11.487793783682431</v>
      </c>
      <c r="K79" s="44">
        <v>8.2120001599250543</v>
      </c>
      <c r="L79" s="44">
        <v>-11.129808627157166</v>
      </c>
    </row>
    <row r="80" spans="1:12" ht="9.9499999999999993" customHeight="1" x14ac:dyDescent="0.2"/>
    <row r="81" spans="1:12" ht="15" customHeight="1" x14ac:dyDescent="0.2">
      <c r="A81" s="47">
        <v>2023</v>
      </c>
      <c r="B81" s="48"/>
      <c r="C81" s="48"/>
      <c r="D81" s="48"/>
      <c r="E81" s="48"/>
      <c r="F81" s="48"/>
      <c r="G81" s="49"/>
      <c r="H81" s="49"/>
      <c r="I81" s="49"/>
      <c r="J81" s="49"/>
      <c r="K81" s="49"/>
      <c r="L81" s="49"/>
    </row>
    <row r="82" spans="1:12" ht="15" customHeight="1" x14ac:dyDescent="0.2">
      <c r="A82" s="4" t="s">
        <v>40</v>
      </c>
      <c r="B82" s="29">
        <v>112655.26005899999</v>
      </c>
      <c r="C82" s="29">
        <v>86042.983940000006</v>
      </c>
      <c r="D82" s="29">
        <v>94524.720381000006</v>
      </c>
      <c r="E82" s="29">
        <v>207179.98044000001</v>
      </c>
      <c r="F82" s="29">
        <v>18130.539677999986</v>
      </c>
      <c r="H82" s="44">
        <f t="shared" ref="H82:H91" si="19">(B82-B68)/B68*100</f>
        <v>1.4363862110646697</v>
      </c>
      <c r="I82" s="44">
        <f t="shared" ref="I82:I91" si="20">(C82-C68)/C68*100</f>
        <v>-5.8513924601716258</v>
      </c>
      <c r="J82" s="44">
        <f t="shared" ref="J82:J91" si="21">(D82-D68)/D68*100</f>
        <v>1.8338726135180923</v>
      </c>
      <c r="K82" s="44">
        <f t="shared" ref="K82:K91" si="22">(E82-E68)/E68*100</f>
        <v>1.6173515923867172</v>
      </c>
      <c r="L82" s="44">
        <f t="shared" ref="L82:L91" si="23">(F82-F68)/F68*100</f>
        <v>-0.58667619973868945</v>
      </c>
    </row>
    <row r="83" spans="1:12" ht="15" customHeight="1" x14ac:dyDescent="0.2">
      <c r="A83" s="4" t="s">
        <v>41</v>
      </c>
      <c r="B83" s="29">
        <v>112268.544901</v>
      </c>
      <c r="C83" s="29">
        <v>87440.465415999992</v>
      </c>
      <c r="D83" s="29">
        <v>92699.896535000007</v>
      </c>
      <c r="E83" s="29">
        <v>204968.44143599999</v>
      </c>
      <c r="F83" s="29">
        <v>19568.648365999994</v>
      </c>
      <c r="H83" s="44">
        <f t="shared" si="19"/>
        <v>10.346598092144186</v>
      </c>
      <c r="I83" s="44">
        <f t="shared" si="20"/>
        <v>4.2212656088726481</v>
      </c>
      <c r="J83" s="44">
        <f t="shared" si="21"/>
        <v>12.242042837240774</v>
      </c>
      <c r="K83" s="44">
        <f t="shared" si="22"/>
        <v>11.195849733428402</v>
      </c>
      <c r="L83" s="44">
        <f t="shared" si="23"/>
        <v>2.1730548469936339</v>
      </c>
    </row>
    <row r="84" spans="1:12" ht="15" customHeight="1" x14ac:dyDescent="0.2">
      <c r="A84" s="4" t="s">
        <v>42</v>
      </c>
      <c r="B84" s="29">
        <v>129668.248076</v>
      </c>
      <c r="C84" s="29">
        <v>102430.347041</v>
      </c>
      <c r="D84" s="29">
        <v>102979.791417</v>
      </c>
      <c r="E84" s="29">
        <v>232648.03949300002</v>
      </c>
      <c r="F84" s="29">
        <v>26688.456659000003</v>
      </c>
      <c r="H84" s="44">
        <f t="shared" si="19"/>
        <v>-1.3840548734154279</v>
      </c>
      <c r="I84" s="44">
        <f t="shared" si="20"/>
        <v>-4.2083909942433904</v>
      </c>
      <c r="J84" s="44">
        <f t="shared" si="21"/>
        <v>-2.1514531599471094</v>
      </c>
      <c r="K84" s="44">
        <f t="shared" si="22"/>
        <v>-1.7252172632417544</v>
      </c>
      <c r="L84" s="44">
        <f t="shared" si="23"/>
        <v>1.6933712605994782</v>
      </c>
    </row>
    <row r="85" spans="1:12" ht="15" customHeight="1" x14ac:dyDescent="0.2">
      <c r="A85" s="4" t="s">
        <v>43</v>
      </c>
      <c r="B85" s="29">
        <v>105192.91020100001</v>
      </c>
      <c r="C85" s="29">
        <v>80203.806798999998</v>
      </c>
      <c r="D85" s="29">
        <v>92566.714154000001</v>
      </c>
      <c r="E85" s="29">
        <v>197759.62435500001</v>
      </c>
      <c r="F85" s="29">
        <v>12626.196047000005</v>
      </c>
      <c r="H85" s="44">
        <f t="shared" si="19"/>
        <v>-17.484672212724718</v>
      </c>
      <c r="I85" s="44">
        <f t="shared" si="20"/>
        <v>-22.445274608336202</v>
      </c>
      <c r="J85" s="44">
        <f t="shared" si="21"/>
        <v>-11.085421762333342</v>
      </c>
      <c r="K85" s="44">
        <f t="shared" si="22"/>
        <v>-14.607998893367306</v>
      </c>
      <c r="L85" s="44">
        <f t="shared" si="23"/>
        <v>-45.985128010847795</v>
      </c>
    </row>
    <row r="86" spans="1:12" ht="15" customHeight="1" x14ac:dyDescent="0.2">
      <c r="A86" s="4" t="s">
        <v>44</v>
      </c>
      <c r="B86" s="29">
        <v>119510.302916</v>
      </c>
      <c r="C86" s="29">
        <v>93616.363955000008</v>
      </c>
      <c r="D86" s="29">
        <v>103812.007148</v>
      </c>
      <c r="E86" s="29">
        <v>223322.31006400002</v>
      </c>
      <c r="F86" s="29">
        <v>15698.295767999996</v>
      </c>
      <c r="H86" s="44">
        <f t="shared" si="19"/>
        <v>-0.89505114791248386</v>
      </c>
      <c r="I86" s="44">
        <f t="shared" si="20"/>
        <v>-2.7270900961806168</v>
      </c>
      <c r="J86" s="44">
        <f t="shared" si="21"/>
        <v>-3.6916989603825723</v>
      </c>
      <c r="K86" s="44">
        <f t="shared" si="22"/>
        <v>-2.2150140059096102</v>
      </c>
      <c r="L86" s="44">
        <f t="shared" si="23"/>
        <v>22.659197566013585</v>
      </c>
    </row>
    <row r="87" spans="1:12" ht="15" customHeight="1" x14ac:dyDescent="0.2">
      <c r="A87" s="4" t="s">
        <v>45</v>
      </c>
      <c r="B87" s="29">
        <v>123951.736126</v>
      </c>
      <c r="C87" s="29">
        <v>93770.622620999988</v>
      </c>
      <c r="D87" s="29">
        <v>98403.085189000005</v>
      </c>
      <c r="E87" s="29">
        <f>B87+D87</f>
        <v>222354.82131500001</v>
      </c>
      <c r="F87" s="29">
        <f>B87-D87</f>
        <v>25548.650936999999</v>
      </c>
      <c r="H87" s="44">
        <f t="shared" si="19"/>
        <v>-14.086753537437263</v>
      </c>
      <c r="I87" s="44">
        <f t="shared" si="20"/>
        <v>-15.232959014343935</v>
      </c>
      <c r="J87" s="44">
        <f t="shared" si="21"/>
        <v>-18.737938374177777</v>
      </c>
      <c r="K87" s="44">
        <f t="shared" si="22"/>
        <v>-16.209188175809675</v>
      </c>
      <c r="L87" s="44">
        <f t="shared" si="23"/>
        <v>10.209229139365251</v>
      </c>
    </row>
    <row r="88" spans="1:12" ht="15" customHeight="1" x14ac:dyDescent="0.2">
      <c r="A88" s="4" t="s">
        <v>46</v>
      </c>
      <c r="B88" s="29">
        <v>116811.00722699999</v>
      </c>
      <c r="C88" s="29">
        <v>89083.704826999994</v>
      </c>
      <c r="D88" s="29">
        <v>99456.227666000006</v>
      </c>
      <c r="E88" s="29">
        <f>B88+D88</f>
        <v>216267.23489299999</v>
      </c>
      <c r="F88" s="29">
        <f>B88-D88</f>
        <v>17354.779560999988</v>
      </c>
      <c r="H88" s="44">
        <f t="shared" si="19"/>
        <v>-13.038855070469598</v>
      </c>
      <c r="I88" s="44">
        <f t="shared" si="20"/>
        <v>-12.969426389910685</v>
      </c>
      <c r="J88" s="44">
        <f t="shared" si="21"/>
        <v>-16.06129717221329</v>
      </c>
      <c r="K88" s="44">
        <f t="shared" si="22"/>
        <v>-14.455397554583888</v>
      </c>
      <c r="L88" s="44">
        <f t="shared" si="23"/>
        <v>9.5714240535217172</v>
      </c>
    </row>
    <row r="89" spans="1:12" ht="15" customHeight="1" x14ac:dyDescent="0.2">
      <c r="A89" s="4" t="s">
        <v>47</v>
      </c>
      <c r="B89" s="29">
        <v>115029.036106</v>
      </c>
      <c r="C89" s="29">
        <v>91946.866888000004</v>
      </c>
      <c r="D89" s="29">
        <v>97848.602524000002</v>
      </c>
      <c r="E89" s="29">
        <v>212877.63863</v>
      </c>
      <c r="F89" s="29">
        <v>17180.433581999998</v>
      </c>
      <c r="H89" s="44">
        <f t="shared" si="19"/>
        <v>-18.718242646696691</v>
      </c>
      <c r="I89" s="44">
        <f t="shared" si="20"/>
        <v>-13.79550536239614</v>
      </c>
      <c r="J89" s="44">
        <f t="shared" si="21"/>
        <v>-21.236780051484651</v>
      </c>
      <c r="K89" s="44">
        <f t="shared" si="22"/>
        <v>-19.895593581165368</v>
      </c>
      <c r="L89" s="44">
        <f t="shared" si="23"/>
        <v>-0.61959053421855792</v>
      </c>
    </row>
    <row r="90" spans="1:12" ht="15" customHeight="1" x14ac:dyDescent="0.2">
      <c r="A90" s="4" t="s">
        <v>48</v>
      </c>
      <c r="B90" s="29">
        <v>124309.905178</v>
      </c>
      <c r="C90" s="29">
        <v>96700.939498000007</v>
      </c>
      <c r="D90" s="29">
        <v>99936.234498999998</v>
      </c>
      <c r="E90" s="29">
        <v>224246.139677</v>
      </c>
      <c r="F90" s="29">
        <v>24373.670679000003</v>
      </c>
      <c r="H90" s="44">
        <f t="shared" si="19"/>
        <v>-13.823062218142942</v>
      </c>
      <c r="I90" s="44">
        <f t="shared" si="20"/>
        <v>-12.445350594282372</v>
      </c>
      <c r="J90" s="44">
        <f t="shared" si="21"/>
        <v>-11.096982062541885</v>
      </c>
      <c r="K90" s="44">
        <f t="shared" si="22"/>
        <v>-12.629110177237134</v>
      </c>
      <c r="L90" s="44">
        <f t="shared" si="23"/>
        <v>-23.447660815497066</v>
      </c>
    </row>
    <row r="91" spans="1:12" ht="15" customHeight="1" x14ac:dyDescent="0.2">
      <c r="A91" s="4" t="s">
        <v>49</v>
      </c>
      <c r="B91" s="29">
        <v>126091.55305</v>
      </c>
      <c r="C91" s="29">
        <v>96332.619577000005</v>
      </c>
      <c r="D91" s="29">
        <v>113187.168279</v>
      </c>
      <c r="E91" s="29">
        <v>239278.72132900002</v>
      </c>
      <c r="F91" s="29">
        <v>12904.384770999997</v>
      </c>
      <c r="H91" s="44">
        <f t="shared" si="19"/>
        <v>-4.4596210545006096</v>
      </c>
      <c r="I91" s="44">
        <f t="shared" si="20"/>
        <v>-5.1400170015381015</v>
      </c>
      <c r="J91" s="44">
        <f t="shared" si="21"/>
        <v>-0.29155605696028336</v>
      </c>
      <c r="K91" s="44">
        <f t="shared" si="22"/>
        <v>-2.5322895332020541</v>
      </c>
      <c r="L91" s="44">
        <f t="shared" si="23"/>
        <v>-30.092017170331648</v>
      </c>
    </row>
    <row r="92" spans="1:12" ht="15" customHeight="1" x14ac:dyDescent="0.2">
      <c r="A92" s="4" t="s">
        <v>50</v>
      </c>
      <c r="B92" s="29">
        <v>121735.60946199999</v>
      </c>
      <c r="C92" s="29">
        <v>95544.536615999998</v>
      </c>
      <c r="D92" s="29">
        <v>109501.47693400001</v>
      </c>
      <c r="E92" s="29">
        <v>231237.086396</v>
      </c>
      <c r="F92" s="29">
        <v>12234.132527999987</v>
      </c>
      <c r="H92" s="44">
        <f t="shared" ref="H92" si="24">(B92-B78)/B78*100</f>
        <v>-6.136223968036119</v>
      </c>
      <c r="I92" s="44">
        <f t="shared" ref="I92" si="25">(C92-C78)/C78*100</f>
        <v>-7.6975980537810837</v>
      </c>
      <c r="J92" s="44">
        <f t="shared" ref="J92" si="26">(D92-D78)/D78*100</f>
        <v>1.4932482944753551</v>
      </c>
      <c r="K92" s="44">
        <f t="shared" ref="K92" si="27">(E92-E78)/E78*100</f>
        <v>-2.6715725952619263</v>
      </c>
      <c r="L92" s="44">
        <f t="shared" ref="L92" si="28">(F92-F78)/F78*100</f>
        <v>-43.889169372608073</v>
      </c>
    </row>
    <row r="93" spans="1:12" ht="15" customHeight="1" x14ac:dyDescent="0.2">
      <c r="A93" s="4" t="s">
        <v>51</v>
      </c>
      <c r="B93" s="29">
        <v>118452.915794</v>
      </c>
      <c r="C93" s="29">
        <v>97254.612829999998</v>
      </c>
      <c r="D93" s="29">
        <v>106656.68339799999</v>
      </c>
      <c r="E93" s="29">
        <v>225109.59919199999</v>
      </c>
      <c r="F93" s="29">
        <v>11796.232396000007</v>
      </c>
      <c r="H93" s="44">
        <f t="shared" ref="H93" si="29">(B93-B79)/B79*100</f>
        <v>-9.9944642316992578</v>
      </c>
      <c r="I93" s="44">
        <f t="shared" ref="I93" si="30">(C93-C79)/C79*100</f>
        <v>-7.380211195447071</v>
      </c>
      <c r="J93" s="44">
        <f t="shared" ref="J93" si="31">(D93-D79)/D79*100</f>
        <v>2.9243987094248434</v>
      </c>
      <c r="K93" s="44">
        <f t="shared" ref="K93" si="32">(E93-E79)/E79*100</f>
        <v>-4.3033577418939508</v>
      </c>
      <c r="L93" s="44">
        <f t="shared" ref="L93" si="33">(F93-F79)/F79*100</f>
        <v>-57.840510219115792</v>
      </c>
    </row>
  </sheetData>
  <mergeCells count="2">
    <mergeCell ref="B3:F3"/>
    <mergeCell ref="H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view="pageBreakPreview" zoomScaleNormal="100" zoomScaleSheetLayoutView="100" workbookViewId="0">
      <selection activeCell="J4" sqref="J4:K4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.140625" style="1" customWidth="1"/>
    <col min="9" max="9" width="0.85546875" style="1" customWidth="1"/>
    <col min="10" max="10" width="10.5703125" style="1" bestFit="1" customWidth="1"/>
    <col min="11" max="11" width="10" style="1" bestFit="1" customWidth="1"/>
    <col min="12" max="12" width="6.7109375" style="1" bestFit="1" customWidth="1"/>
    <col min="13" max="16384" width="9.140625" style="1"/>
  </cols>
  <sheetData>
    <row r="1" spans="1:12" ht="12.75" x14ac:dyDescent="0.2">
      <c r="A1" s="34" t="s">
        <v>124</v>
      </c>
    </row>
    <row r="2" spans="1:12" x14ac:dyDescent="0.2">
      <c r="B2" s="107"/>
    </row>
    <row r="3" spans="1:12" x14ac:dyDescent="0.2">
      <c r="A3" s="16"/>
      <c r="B3" s="17"/>
      <c r="C3" s="115" t="s">
        <v>121</v>
      </c>
      <c r="D3" s="115"/>
      <c r="E3" s="115"/>
      <c r="F3" s="17"/>
      <c r="G3" s="116" t="s">
        <v>106</v>
      </c>
      <c r="H3" s="116"/>
      <c r="I3" s="18"/>
      <c r="J3" s="115" t="s">
        <v>121</v>
      </c>
      <c r="K3" s="115"/>
      <c r="L3" s="115"/>
    </row>
    <row r="4" spans="1:12" ht="24" x14ac:dyDescent="0.2">
      <c r="A4" s="19" t="s">
        <v>119</v>
      </c>
      <c r="B4" s="20" t="s">
        <v>1</v>
      </c>
      <c r="C4" s="21" t="s">
        <v>183</v>
      </c>
      <c r="D4" s="21" t="s">
        <v>180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2" x14ac:dyDescent="0.2">
      <c r="A5" s="97" t="s">
        <v>3</v>
      </c>
      <c r="B5" s="83" t="s">
        <v>145</v>
      </c>
      <c r="C5" s="83">
        <v>20814.724611000001</v>
      </c>
      <c r="D5" s="83">
        <v>18246.767854000002</v>
      </c>
      <c r="E5" s="83">
        <v>15644.306473000001</v>
      </c>
      <c r="F5" s="84">
        <f>E5/E$37*100</f>
        <v>13.207194072121297</v>
      </c>
      <c r="G5" s="98">
        <f t="shared" ref="G5:G37" si="0">E5-C5</f>
        <v>-5170.4181380000009</v>
      </c>
      <c r="H5" s="98">
        <f t="shared" ref="H5:H37" si="1">(G5/C5)*100</f>
        <v>-24.84019478820094</v>
      </c>
      <c r="I5" s="86"/>
      <c r="J5" s="83">
        <v>232483.93194499999</v>
      </c>
      <c r="K5" s="83">
        <v>219331.45658999999</v>
      </c>
      <c r="L5" s="84">
        <f>K5/K$37*100</f>
        <v>15.384371923918472</v>
      </c>
    </row>
    <row r="6" spans="1:12" x14ac:dyDescent="0.2">
      <c r="A6" s="97" t="s">
        <v>4</v>
      </c>
      <c r="B6" s="83" t="s">
        <v>146</v>
      </c>
      <c r="C6" s="83">
        <v>17928.900833</v>
      </c>
      <c r="D6" s="83">
        <v>17219.556541999998</v>
      </c>
      <c r="E6" s="83">
        <v>17657.022203</v>
      </c>
      <c r="F6" s="84">
        <f t="shared" ref="F6:F34" si="2">E6/E$37*100</f>
        <v>14.906363498647099</v>
      </c>
      <c r="G6" s="98">
        <f t="shared" si="0"/>
        <v>-271.87862999999925</v>
      </c>
      <c r="H6" s="98">
        <f t="shared" si="1"/>
        <v>-1.5164266484177238</v>
      </c>
      <c r="I6" s="86"/>
      <c r="J6" s="83">
        <v>210554.447728</v>
      </c>
      <c r="K6" s="83">
        <v>192208.06236899999</v>
      </c>
      <c r="L6" s="84">
        <f t="shared" ref="L6:L37" si="3">K6/K$37*100</f>
        <v>13.481879727758269</v>
      </c>
    </row>
    <row r="7" spans="1:12" x14ac:dyDescent="0.2">
      <c r="A7" s="97" t="s">
        <v>5</v>
      </c>
      <c r="B7" s="83" t="s">
        <v>147</v>
      </c>
      <c r="C7" s="83">
        <v>15452.196910999999</v>
      </c>
      <c r="D7" s="83">
        <v>12906.365857999999</v>
      </c>
      <c r="E7" s="83">
        <v>14659.475784</v>
      </c>
      <c r="F7" s="84">
        <f t="shared" si="2"/>
        <v>12.375782973121668</v>
      </c>
      <c r="G7" s="98">
        <f t="shared" si="0"/>
        <v>-792.72112699999889</v>
      </c>
      <c r="H7" s="98">
        <f t="shared" si="1"/>
        <v>-5.1301515995805254</v>
      </c>
      <c r="I7" s="86"/>
      <c r="J7" s="83">
        <v>167208.32576599999</v>
      </c>
      <c r="K7" s="83">
        <v>161297.97121399999</v>
      </c>
      <c r="L7" s="84">
        <f t="shared" si="3"/>
        <v>11.313780605434639</v>
      </c>
    </row>
    <row r="8" spans="1:12" x14ac:dyDescent="0.2">
      <c r="A8" s="97" t="s">
        <v>6</v>
      </c>
      <c r="B8" s="83" t="s">
        <v>179</v>
      </c>
      <c r="C8" s="83">
        <v>12134.086896000001</v>
      </c>
      <c r="D8" s="83">
        <v>9775.850058</v>
      </c>
      <c r="E8" s="83">
        <v>9034.2265669999997</v>
      </c>
      <c r="F8" s="84">
        <f t="shared" si="2"/>
        <v>7.6268503028758801</v>
      </c>
      <c r="G8" s="98">
        <f t="shared" si="0"/>
        <v>-3099.860329000001</v>
      </c>
      <c r="H8" s="98">
        <f t="shared" si="1"/>
        <v>-25.546712789916391</v>
      </c>
      <c r="I8" s="86"/>
      <c r="J8" s="83">
        <v>126066.127936</v>
      </c>
      <c r="K8" s="83">
        <v>112882.338269</v>
      </c>
      <c r="L8" s="84">
        <f t="shared" si="3"/>
        <v>7.9178057838651563</v>
      </c>
    </row>
    <row r="9" spans="1:12" x14ac:dyDescent="0.2">
      <c r="A9" s="97" t="s">
        <v>7</v>
      </c>
      <c r="B9" s="83" t="s">
        <v>148</v>
      </c>
      <c r="C9" s="83">
        <v>8079.6052600000003</v>
      </c>
      <c r="D9" s="83">
        <v>7321.6363309999997</v>
      </c>
      <c r="E9" s="83">
        <v>7347.7895799999997</v>
      </c>
      <c r="F9" s="84">
        <f t="shared" si="2"/>
        <v>6.2031310337505321</v>
      </c>
      <c r="G9" s="98">
        <f t="shared" si="0"/>
        <v>-731.81568000000061</v>
      </c>
      <c r="H9" s="98">
        <f t="shared" si="1"/>
        <v>-9.0575672505069953</v>
      </c>
      <c r="I9" s="86"/>
      <c r="J9" s="83">
        <v>95670.685278000004</v>
      </c>
      <c r="K9" s="83">
        <v>89836.192337</v>
      </c>
      <c r="L9" s="84">
        <f t="shared" si="3"/>
        <v>6.3013003999905752</v>
      </c>
    </row>
    <row r="10" spans="1:12" x14ac:dyDescent="0.2">
      <c r="A10" s="97" t="s">
        <v>8</v>
      </c>
      <c r="B10" s="83" t="s">
        <v>149</v>
      </c>
      <c r="C10" s="83">
        <v>7914.3769540000003</v>
      </c>
      <c r="D10" s="83">
        <v>7291.242534</v>
      </c>
      <c r="E10" s="83">
        <v>7545.2616109999999</v>
      </c>
      <c r="F10" s="84">
        <f t="shared" si="2"/>
        <v>6.369840337338653</v>
      </c>
      <c r="G10" s="98">
        <f t="shared" si="0"/>
        <v>-369.11534300000039</v>
      </c>
      <c r="H10" s="98">
        <f t="shared" si="1"/>
        <v>-4.6638585089562357</v>
      </c>
      <c r="I10" s="86"/>
      <c r="J10" s="83">
        <v>98657.828519999995</v>
      </c>
      <c r="K10" s="83">
        <v>85699.060784000001</v>
      </c>
      <c r="L10" s="84">
        <f t="shared" si="3"/>
        <v>6.0111132490042625</v>
      </c>
    </row>
    <row r="11" spans="1:12" x14ac:dyDescent="0.2">
      <c r="A11" s="97" t="s">
        <v>9</v>
      </c>
      <c r="B11" s="83" t="s">
        <v>150</v>
      </c>
      <c r="C11" s="83">
        <v>4866.677404</v>
      </c>
      <c r="D11" s="83">
        <v>5528.7427200000002</v>
      </c>
      <c r="E11" s="83">
        <v>4301.3971949999996</v>
      </c>
      <c r="F11" s="84">
        <f t="shared" si="2"/>
        <v>3.6313138990014449</v>
      </c>
      <c r="G11" s="98">
        <f t="shared" si="0"/>
        <v>-565.28020900000047</v>
      </c>
      <c r="H11" s="98">
        <f t="shared" si="1"/>
        <v>-11.615321133375055</v>
      </c>
      <c r="I11" s="86"/>
      <c r="J11" s="83">
        <v>65773.645279999997</v>
      </c>
      <c r="K11" s="83">
        <v>58711.998074000003</v>
      </c>
      <c r="L11" s="84">
        <f t="shared" si="3"/>
        <v>4.1181836331632828</v>
      </c>
    </row>
    <row r="12" spans="1:12" x14ac:dyDescent="0.2">
      <c r="A12" s="97" t="s">
        <v>10</v>
      </c>
      <c r="B12" s="83" t="s">
        <v>151</v>
      </c>
      <c r="C12" s="83">
        <v>5172.3535019999999</v>
      </c>
      <c r="D12" s="83">
        <v>4956.3304900000003</v>
      </c>
      <c r="E12" s="83">
        <v>4356.9120210000001</v>
      </c>
      <c r="F12" s="84">
        <f t="shared" si="2"/>
        <v>3.678180475166227</v>
      </c>
      <c r="G12" s="98">
        <f>E12-C12</f>
        <v>-815.44148099999984</v>
      </c>
      <c r="H12" s="98">
        <f>(G12/C12)*100</f>
        <v>-15.765385731750396</v>
      </c>
      <c r="I12" s="86"/>
      <c r="J12" s="83">
        <v>54906.404921000001</v>
      </c>
      <c r="K12" s="83">
        <v>55876.708438000001</v>
      </c>
      <c r="L12" s="84">
        <f t="shared" si="3"/>
        <v>3.9193104256881077</v>
      </c>
    </row>
    <row r="13" spans="1:12" x14ac:dyDescent="0.2">
      <c r="A13" s="97" t="s">
        <v>11</v>
      </c>
      <c r="B13" s="83" t="s">
        <v>154</v>
      </c>
      <c r="C13" s="83">
        <v>4704.8128829999996</v>
      </c>
      <c r="D13" s="83">
        <v>5384.7608069999997</v>
      </c>
      <c r="E13" s="83">
        <v>4579.2872820000002</v>
      </c>
      <c r="F13" s="84">
        <f t="shared" si="2"/>
        <v>3.8659135161888138</v>
      </c>
      <c r="G13" s="98">
        <f t="shared" si="0"/>
        <v>-125.52560099999937</v>
      </c>
      <c r="H13" s="98">
        <f t="shared" si="1"/>
        <v>-2.6680253629971915</v>
      </c>
      <c r="I13" s="86"/>
      <c r="J13" s="83">
        <v>53623.102229999997</v>
      </c>
      <c r="K13" s="83">
        <v>52012.072274999999</v>
      </c>
      <c r="L13" s="84">
        <f t="shared" si="3"/>
        <v>3.6482366772774659</v>
      </c>
    </row>
    <row r="14" spans="1:12" x14ac:dyDescent="0.2">
      <c r="A14" s="97" t="s">
        <v>12</v>
      </c>
      <c r="B14" s="83" t="s">
        <v>153</v>
      </c>
      <c r="C14" s="83">
        <v>4315.8408099999997</v>
      </c>
      <c r="D14" s="83">
        <v>4514.2554209999998</v>
      </c>
      <c r="E14" s="83">
        <v>4776.3483189999997</v>
      </c>
      <c r="F14" s="84">
        <f t="shared" si="2"/>
        <v>4.0322758515345356</v>
      </c>
      <c r="G14" s="98">
        <f t="shared" ref="G14:G18" si="4">E14-C14</f>
        <v>460.50750900000003</v>
      </c>
      <c r="H14" s="98">
        <f t="shared" ref="H14:H18" si="5">(G14/C14)*100</f>
        <v>10.670169018583428</v>
      </c>
      <c r="I14" s="86"/>
      <c r="J14" s="83">
        <v>55736.227314999996</v>
      </c>
      <c r="K14" s="83">
        <v>50908.217349999999</v>
      </c>
      <c r="L14" s="84">
        <f t="shared" si="3"/>
        <v>3.5708099598322156</v>
      </c>
    </row>
    <row r="15" spans="1:12" x14ac:dyDescent="0.2">
      <c r="A15" s="97" t="s">
        <v>13</v>
      </c>
      <c r="B15" s="83" t="s">
        <v>152</v>
      </c>
      <c r="C15" s="83">
        <v>3802.9266499999999</v>
      </c>
      <c r="D15" s="83">
        <v>4229.4634130000004</v>
      </c>
      <c r="E15" s="83">
        <v>3366.7623939999999</v>
      </c>
      <c r="F15" s="84">
        <f t="shared" si="2"/>
        <v>2.8422790367229922</v>
      </c>
      <c r="G15" s="98">
        <f t="shared" si="4"/>
        <v>-436.16425600000002</v>
      </c>
      <c r="H15" s="98">
        <f t="shared" si="5"/>
        <v>-11.469173511406012</v>
      </c>
      <c r="I15" s="86"/>
      <c r="J15" s="83">
        <v>48090.762732000003</v>
      </c>
      <c r="K15" s="83">
        <v>49900.934624000001</v>
      </c>
      <c r="L15" s="84">
        <f t="shared" si="3"/>
        <v>3.5001570205309003</v>
      </c>
    </row>
    <row r="16" spans="1:12" x14ac:dyDescent="0.2">
      <c r="A16" s="97" t="s">
        <v>14</v>
      </c>
      <c r="B16" s="83" t="s">
        <v>155</v>
      </c>
      <c r="C16" s="83">
        <v>4710.7608339999997</v>
      </c>
      <c r="D16" s="83">
        <v>3720.3831989999999</v>
      </c>
      <c r="E16" s="83">
        <v>3697.587235</v>
      </c>
      <c r="F16" s="84">
        <f t="shared" si="2"/>
        <v>3.1215670886738054</v>
      </c>
      <c r="G16" s="98">
        <f t="shared" si="4"/>
        <v>-1013.1735989999997</v>
      </c>
      <c r="H16" s="98">
        <f t="shared" si="5"/>
        <v>-21.507642495611353</v>
      </c>
      <c r="I16" s="98"/>
      <c r="J16" s="99">
        <v>54762.441293000003</v>
      </c>
      <c r="K16" s="99">
        <v>45537.410149000003</v>
      </c>
      <c r="L16" s="84">
        <f t="shared" si="3"/>
        <v>3.1940901915123501</v>
      </c>
    </row>
    <row r="17" spans="1:12" x14ac:dyDescent="0.2">
      <c r="A17" s="97" t="s">
        <v>15</v>
      </c>
      <c r="B17" s="83" t="s">
        <v>156</v>
      </c>
      <c r="C17" s="83">
        <v>4301.145681</v>
      </c>
      <c r="D17" s="83">
        <v>3512.3374389999999</v>
      </c>
      <c r="E17" s="83">
        <v>3887.5133689999998</v>
      </c>
      <c r="F17" s="84">
        <f t="shared" si="2"/>
        <v>3.2819060155182052</v>
      </c>
      <c r="G17" s="98">
        <f t="shared" si="4"/>
        <v>-413.63231200000018</v>
      </c>
      <c r="H17" s="98">
        <f t="shared" si="5"/>
        <v>-9.6167938190792057</v>
      </c>
      <c r="I17" s="86"/>
      <c r="J17" s="83">
        <v>51745.004222000003</v>
      </c>
      <c r="K17" s="83">
        <v>43293.139619000001</v>
      </c>
      <c r="L17" s="84">
        <f t="shared" si="3"/>
        <v>3.0366723132553748</v>
      </c>
    </row>
    <row r="18" spans="1:12" x14ac:dyDescent="0.2">
      <c r="A18" s="97" t="s">
        <v>16</v>
      </c>
      <c r="B18" s="83" t="s">
        <v>157</v>
      </c>
      <c r="C18" s="83">
        <v>2037.4660799999999</v>
      </c>
      <c r="D18" s="83">
        <v>2149.7780729999999</v>
      </c>
      <c r="E18" s="83">
        <v>2256.8065459999998</v>
      </c>
      <c r="F18" s="84">
        <f t="shared" si="2"/>
        <v>1.9052351146212256</v>
      </c>
      <c r="G18" s="98">
        <f t="shared" si="4"/>
        <v>219.34046599999988</v>
      </c>
      <c r="H18" s="98">
        <f t="shared" si="5"/>
        <v>10.765355465451472</v>
      </c>
      <c r="I18" s="86"/>
      <c r="J18" s="83">
        <v>28234.801334</v>
      </c>
      <c r="K18" s="83">
        <v>26445.465665</v>
      </c>
      <c r="L18" s="84">
        <f t="shared" si="3"/>
        <v>1.8549408544352199</v>
      </c>
    </row>
    <row r="19" spans="1:12" x14ac:dyDescent="0.2">
      <c r="A19" s="97" t="s">
        <v>17</v>
      </c>
      <c r="B19" s="83" t="s">
        <v>158</v>
      </c>
      <c r="C19" s="83">
        <v>1380.929742</v>
      </c>
      <c r="D19" s="83">
        <v>1223.257932</v>
      </c>
      <c r="E19" s="83">
        <v>1626.0183159999999</v>
      </c>
      <c r="F19" s="84">
        <f t="shared" si="2"/>
        <v>1.3727127822060439</v>
      </c>
      <c r="G19" s="98">
        <f t="shared" si="0"/>
        <v>245.08857399999988</v>
      </c>
      <c r="H19" s="98">
        <f t="shared" si="1"/>
        <v>17.748084246852283</v>
      </c>
      <c r="I19" s="86"/>
      <c r="J19" s="83">
        <v>16706.967884000002</v>
      </c>
      <c r="K19" s="83">
        <v>18716.421694000001</v>
      </c>
      <c r="L19" s="84">
        <f t="shared" si="3"/>
        <v>1.3128093749162668</v>
      </c>
    </row>
    <row r="20" spans="1:12" x14ac:dyDescent="0.2">
      <c r="A20" s="97" t="s">
        <v>18</v>
      </c>
      <c r="B20" s="83" t="s">
        <v>159</v>
      </c>
      <c r="C20" s="83">
        <v>1152.147733</v>
      </c>
      <c r="D20" s="83">
        <v>1536.6334879999999</v>
      </c>
      <c r="E20" s="83">
        <v>1450.905571</v>
      </c>
      <c r="F20" s="84">
        <f t="shared" si="2"/>
        <v>1.2248795745334389</v>
      </c>
      <c r="G20" s="98">
        <f t="shared" si="0"/>
        <v>298.75783799999999</v>
      </c>
      <c r="H20" s="98">
        <f t="shared" si="1"/>
        <v>25.930514763248681</v>
      </c>
      <c r="I20" s="86"/>
      <c r="J20" s="83">
        <v>17389.478147000002</v>
      </c>
      <c r="K20" s="83">
        <v>17531.901248999999</v>
      </c>
      <c r="L20" s="84">
        <f t="shared" si="3"/>
        <v>1.2297246074110286</v>
      </c>
    </row>
    <row r="21" spans="1:12" x14ac:dyDescent="0.2">
      <c r="A21" s="97" t="s">
        <v>19</v>
      </c>
      <c r="B21" s="83" t="s">
        <v>160</v>
      </c>
      <c r="C21" s="83">
        <v>1166.453843</v>
      </c>
      <c r="D21" s="83">
        <v>1431.9921830000001</v>
      </c>
      <c r="E21" s="83">
        <v>1261.779196</v>
      </c>
      <c r="F21" s="84">
        <f t="shared" si="2"/>
        <v>1.0652158180676148</v>
      </c>
      <c r="G21" s="98">
        <f t="shared" si="0"/>
        <v>95.32535299999995</v>
      </c>
      <c r="H21" s="98">
        <f t="shared" si="1"/>
        <v>8.1722353243599333</v>
      </c>
      <c r="I21" s="86"/>
      <c r="J21" s="83">
        <v>15442.430628</v>
      </c>
      <c r="K21" s="83">
        <v>14231.606247</v>
      </c>
      <c r="L21" s="84">
        <f t="shared" si="3"/>
        <v>0.99823494077224806</v>
      </c>
    </row>
    <row r="22" spans="1:12" x14ac:dyDescent="0.2">
      <c r="A22" s="97" t="s">
        <v>20</v>
      </c>
      <c r="B22" s="83" t="s">
        <v>161</v>
      </c>
      <c r="C22" s="83">
        <v>563.52103899999997</v>
      </c>
      <c r="D22" s="83">
        <v>529.93814399999997</v>
      </c>
      <c r="E22" s="83">
        <v>778.92898400000001</v>
      </c>
      <c r="F22" s="84">
        <f t="shared" si="2"/>
        <v>0.65758531884063176</v>
      </c>
      <c r="G22" s="98">
        <f t="shared" si="0"/>
        <v>215.40794500000004</v>
      </c>
      <c r="H22" s="98">
        <f t="shared" si="1"/>
        <v>38.225359852092417</v>
      </c>
      <c r="I22" s="86"/>
      <c r="J22" s="83">
        <v>18263.018736999999</v>
      </c>
      <c r="K22" s="83">
        <v>11204.707998</v>
      </c>
      <c r="L22" s="84">
        <f t="shared" si="3"/>
        <v>0.78592190021499719</v>
      </c>
    </row>
    <row r="23" spans="1:12" x14ac:dyDescent="0.2">
      <c r="A23" s="97" t="s">
        <v>21</v>
      </c>
      <c r="B23" s="83" t="s">
        <v>162</v>
      </c>
      <c r="C23" s="83">
        <v>772.26401999999996</v>
      </c>
      <c r="D23" s="83">
        <v>795.46917499999995</v>
      </c>
      <c r="E23" s="83">
        <v>617.31674099999998</v>
      </c>
      <c r="F23" s="84">
        <f t="shared" si="2"/>
        <v>0.52114946842977505</v>
      </c>
      <c r="G23" s="98">
        <f t="shared" si="0"/>
        <v>-154.94727899999998</v>
      </c>
      <c r="H23" s="98">
        <f t="shared" si="1"/>
        <v>-20.064029268125168</v>
      </c>
      <c r="I23" s="86"/>
      <c r="J23" s="83">
        <v>9282.4167579999994</v>
      </c>
      <c r="K23" s="83">
        <v>8780.6971919999996</v>
      </c>
      <c r="L23" s="84">
        <f t="shared" si="3"/>
        <v>0.61589665911694647</v>
      </c>
    </row>
    <row r="24" spans="1:12" x14ac:dyDescent="0.2">
      <c r="A24" s="97" t="s">
        <v>22</v>
      </c>
      <c r="B24" s="83" t="s">
        <v>163</v>
      </c>
      <c r="C24" s="83">
        <v>674.93953199999999</v>
      </c>
      <c r="D24" s="83">
        <v>518.97736299999997</v>
      </c>
      <c r="E24" s="83">
        <v>388.55367699999999</v>
      </c>
      <c r="F24" s="84">
        <f t="shared" si="2"/>
        <v>0.32802373364597365</v>
      </c>
      <c r="G24" s="98">
        <f t="shared" si="0"/>
        <v>-286.38585499999999</v>
      </c>
      <c r="H24" s="98">
        <f t="shared" si="1"/>
        <v>-42.431335167370221</v>
      </c>
      <c r="I24" s="86"/>
      <c r="J24" s="83">
        <v>6869.828219</v>
      </c>
      <c r="K24" s="83">
        <v>7384.4138540000004</v>
      </c>
      <c r="L24" s="84">
        <f t="shared" si="3"/>
        <v>0.51795839473420879</v>
      </c>
    </row>
    <row r="25" spans="1:12" x14ac:dyDescent="0.2">
      <c r="A25" s="97" t="s">
        <v>23</v>
      </c>
      <c r="B25" s="83" t="s">
        <v>164</v>
      </c>
      <c r="C25" s="83">
        <v>699.95015699999999</v>
      </c>
      <c r="D25" s="83">
        <v>884.41992100000004</v>
      </c>
      <c r="E25" s="83">
        <v>542.70819800000004</v>
      </c>
      <c r="F25" s="84">
        <f t="shared" si="2"/>
        <v>0.45816364617297994</v>
      </c>
      <c r="G25" s="98">
        <f t="shared" si="0"/>
        <v>-157.24195899999995</v>
      </c>
      <c r="H25" s="98">
        <f t="shared" si="1"/>
        <v>-22.464736585522324</v>
      </c>
      <c r="I25" s="86"/>
      <c r="J25" s="83">
        <v>7160.4435059999996</v>
      </c>
      <c r="K25" s="83">
        <v>6857.7671039999996</v>
      </c>
      <c r="L25" s="84">
        <f t="shared" si="3"/>
        <v>0.48101827861731106</v>
      </c>
    </row>
    <row r="26" spans="1:12" x14ac:dyDescent="0.2">
      <c r="A26" s="97" t="s">
        <v>24</v>
      </c>
      <c r="B26" s="83" t="s">
        <v>165</v>
      </c>
      <c r="C26" s="83">
        <v>560.88483599999995</v>
      </c>
      <c r="D26" s="83">
        <v>216.30922799999999</v>
      </c>
      <c r="E26" s="83">
        <v>1063.3703660000001</v>
      </c>
      <c r="F26" s="84">
        <f t="shared" si="2"/>
        <v>0.89771565256299335</v>
      </c>
      <c r="G26" s="98">
        <f t="shared" si="0"/>
        <v>502.48553000000015</v>
      </c>
      <c r="H26" s="98">
        <f t="shared" si="1"/>
        <v>89.588004122828551</v>
      </c>
      <c r="I26" s="86"/>
      <c r="J26" s="83">
        <v>7648.8588120000004</v>
      </c>
      <c r="K26" s="83">
        <v>6402.2049550000002</v>
      </c>
      <c r="L26" s="84">
        <f t="shared" si="3"/>
        <v>0.44906418665239639</v>
      </c>
    </row>
    <row r="27" spans="1:12" x14ac:dyDescent="0.2">
      <c r="A27" s="97" t="s">
        <v>25</v>
      </c>
      <c r="B27" s="83" t="s">
        <v>172</v>
      </c>
      <c r="C27" s="83">
        <v>397.32549599999999</v>
      </c>
      <c r="D27" s="83">
        <v>363.66625900000003</v>
      </c>
      <c r="E27" s="83">
        <v>1059.120017</v>
      </c>
      <c r="F27" s="84">
        <f t="shared" si="2"/>
        <v>0.89412743443302178</v>
      </c>
      <c r="G27" s="98">
        <f t="shared" si="0"/>
        <v>661.79452100000003</v>
      </c>
      <c r="H27" s="98">
        <f t="shared" si="1"/>
        <v>166.56230915521215</v>
      </c>
      <c r="I27" s="86"/>
      <c r="J27" s="83">
        <v>5076.0487309999999</v>
      </c>
      <c r="K27" s="83">
        <v>5400.92029</v>
      </c>
      <c r="L27" s="84">
        <f t="shared" si="3"/>
        <v>0.37883196402656788</v>
      </c>
    </row>
    <row r="28" spans="1:12" x14ac:dyDescent="0.2">
      <c r="A28" s="97" t="s">
        <v>26</v>
      </c>
      <c r="B28" s="83" t="s">
        <v>166</v>
      </c>
      <c r="C28" s="83">
        <v>512.77081299999998</v>
      </c>
      <c r="D28" s="83">
        <v>316.25413900000001</v>
      </c>
      <c r="E28" s="83">
        <v>407.29226599999998</v>
      </c>
      <c r="F28" s="84">
        <f t="shared" si="2"/>
        <v>0.34384317453891716</v>
      </c>
      <c r="G28" s="98">
        <f t="shared" si="0"/>
        <v>-105.47854699999999</v>
      </c>
      <c r="H28" s="98">
        <f t="shared" si="1"/>
        <v>-20.570310229416275</v>
      </c>
      <c r="I28" s="86"/>
      <c r="J28" s="83">
        <v>4662.5914940000002</v>
      </c>
      <c r="K28" s="83">
        <v>4997.9148789999999</v>
      </c>
      <c r="L28" s="84">
        <f t="shared" si="3"/>
        <v>0.35056431274403727</v>
      </c>
    </row>
    <row r="29" spans="1:12" x14ac:dyDescent="0.2">
      <c r="A29" s="97" t="s">
        <v>27</v>
      </c>
      <c r="B29" s="83" t="s">
        <v>170</v>
      </c>
      <c r="C29" s="83">
        <v>607.40983900000003</v>
      </c>
      <c r="D29" s="83">
        <v>417.42383100000001</v>
      </c>
      <c r="E29" s="83">
        <v>246.66833600000001</v>
      </c>
      <c r="F29" s="84">
        <f t="shared" si="2"/>
        <v>0.20824167505422816</v>
      </c>
      <c r="G29" s="98">
        <f t="shared" si="0"/>
        <v>-360.74150300000002</v>
      </c>
      <c r="H29" s="98">
        <f t="shared" si="1"/>
        <v>-59.390131643883372</v>
      </c>
      <c r="I29" s="86"/>
      <c r="J29" s="83">
        <v>7187.9865129999998</v>
      </c>
      <c r="K29" s="83">
        <v>4439.5187759999999</v>
      </c>
      <c r="L29" s="84">
        <f t="shared" si="3"/>
        <v>0.31139722990522134</v>
      </c>
    </row>
    <row r="30" spans="1:12" x14ac:dyDescent="0.2">
      <c r="A30" s="97" t="s">
        <v>28</v>
      </c>
      <c r="B30" s="83" t="s">
        <v>169</v>
      </c>
      <c r="C30" s="83">
        <v>637.89715000000001</v>
      </c>
      <c r="D30" s="83">
        <v>542.51708199999996</v>
      </c>
      <c r="E30" s="83">
        <v>351.82463799999999</v>
      </c>
      <c r="F30" s="84">
        <f t="shared" si="2"/>
        <v>0.29701644374196229</v>
      </c>
      <c r="G30" s="98">
        <f t="shared" si="0"/>
        <v>-286.07251200000002</v>
      </c>
      <c r="H30" s="98">
        <f t="shared" si="1"/>
        <v>-44.846181237837477</v>
      </c>
      <c r="I30" s="86"/>
      <c r="J30" s="83">
        <v>6016.1011669999998</v>
      </c>
      <c r="K30" s="83">
        <v>4384.7556999999997</v>
      </c>
      <c r="L30" s="84">
        <f t="shared" si="3"/>
        <v>0.30755603201240511</v>
      </c>
    </row>
    <row r="31" spans="1:12" x14ac:dyDescent="0.2">
      <c r="A31" s="97" t="s">
        <v>29</v>
      </c>
      <c r="B31" s="83" t="s">
        <v>168</v>
      </c>
      <c r="C31" s="83">
        <v>350.07115399999998</v>
      </c>
      <c r="D31" s="83">
        <v>346.674689</v>
      </c>
      <c r="E31" s="83">
        <v>336.23233399999998</v>
      </c>
      <c r="F31" s="84">
        <f t="shared" si="2"/>
        <v>0.28385315105686171</v>
      </c>
      <c r="G31" s="98">
        <f t="shared" si="0"/>
        <v>-13.838819999999998</v>
      </c>
      <c r="H31" s="98">
        <f t="shared" si="1"/>
        <v>-3.9531449083634005</v>
      </c>
      <c r="I31" s="86"/>
      <c r="J31" s="83">
        <v>4882.1746709999998</v>
      </c>
      <c r="K31" s="83">
        <v>4174.2648369999997</v>
      </c>
      <c r="L31" s="84">
        <f t="shared" si="3"/>
        <v>0.29279175800755081</v>
      </c>
    </row>
    <row r="32" spans="1:12" x14ac:dyDescent="0.2">
      <c r="A32" s="97" t="s">
        <v>30</v>
      </c>
      <c r="B32" s="83" t="s">
        <v>167</v>
      </c>
      <c r="C32" s="83">
        <v>351.01676800000001</v>
      </c>
      <c r="D32" s="83">
        <v>235.42496299999999</v>
      </c>
      <c r="E32" s="83">
        <v>348.00572799999998</v>
      </c>
      <c r="F32" s="84">
        <f t="shared" si="2"/>
        <v>0.29379245387695851</v>
      </c>
      <c r="G32" s="98">
        <f t="shared" si="0"/>
        <v>-3.0110400000000368</v>
      </c>
      <c r="H32" s="98">
        <f t="shared" si="1"/>
        <v>-0.85780517470892914</v>
      </c>
      <c r="I32" s="86"/>
      <c r="J32" s="83">
        <v>5966.6738240000004</v>
      </c>
      <c r="K32" s="83">
        <v>4003.9672260000002</v>
      </c>
      <c r="L32" s="84">
        <f t="shared" si="3"/>
        <v>0.28084672364671925</v>
      </c>
    </row>
    <row r="33" spans="1:12" x14ac:dyDescent="0.2">
      <c r="A33" s="97" t="s">
        <v>31</v>
      </c>
      <c r="B33" s="83" t="s">
        <v>171</v>
      </c>
      <c r="C33" s="83">
        <v>386.70815599999997</v>
      </c>
      <c r="D33" s="83">
        <v>315.661224</v>
      </c>
      <c r="E33" s="83">
        <v>230.11457200000001</v>
      </c>
      <c r="F33" s="84">
        <f t="shared" si="2"/>
        <v>0.19426670120994691</v>
      </c>
      <c r="G33" s="98">
        <f t="shared" si="0"/>
        <v>-156.59358399999996</v>
      </c>
      <c r="H33" s="98">
        <f t="shared" si="1"/>
        <v>-40.493995683918286</v>
      </c>
      <c r="I33" s="86"/>
      <c r="J33" s="83">
        <v>2696.1920110000001</v>
      </c>
      <c r="K33" s="83">
        <v>3629.213162</v>
      </c>
      <c r="L33" s="84">
        <f t="shared" si="3"/>
        <v>0.25456068155220463</v>
      </c>
    </row>
    <row r="34" spans="1:12" x14ac:dyDescent="0.2">
      <c r="A34" s="97" t="s">
        <v>32</v>
      </c>
      <c r="B34" s="83" t="s">
        <v>173</v>
      </c>
      <c r="C34" s="83">
        <v>193.65821299999999</v>
      </c>
      <c r="D34" s="83">
        <v>156.18598700000001</v>
      </c>
      <c r="E34" s="83">
        <v>128.80443399999999</v>
      </c>
      <c r="F34" s="84">
        <f t="shared" si="2"/>
        <v>0.10873893068533845</v>
      </c>
      <c r="G34" s="98">
        <f t="shared" si="0"/>
        <v>-64.853779000000003</v>
      </c>
      <c r="H34" s="98">
        <f t="shared" si="1"/>
        <v>-33.488783148071292</v>
      </c>
      <c r="I34" s="86"/>
      <c r="J34" s="83">
        <v>3449.5682820000002</v>
      </c>
      <c r="K34" s="83">
        <v>3315.4950170000002</v>
      </c>
      <c r="L34" s="84">
        <f t="shared" si="3"/>
        <v>0.23255582781622741</v>
      </c>
    </row>
    <row r="35" spans="1:12" x14ac:dyDescent="0.2">
      <c r="A35" s="100"/>
      <c r="B35" s="51" t="s">
        <v>107</v>
      </c>
      <c r="C35" s="93">
        <f>SUM(C5:C34)</f>
        <v>126643.8238</v>
      </c>
      <c r="D35" s="93">
        <f t="shared" ref="D35:E35" si="6">SUM(D5:D34)</f>
        <v>116588.27634699999</v>
      </c>
      <c r="E35" s="93">
        <f t="shared" si="6"/>
        <v>113948.339953</v>
      </c>
      <c r="F35" s="96">
        <f t="shared" ref="F35:F37" si="7">E35/E$37*100</f>
        <v>96.197159174339063</v>
      </c>
      <c r="G35" s="101">
        <f t="shared" si="0"/>
        <v>-12695.483846999996</v>
      </c>
      <c r="H35" s="101">
        <f>(G35/C35)*100</f>
        <v>-10.024558218527192</v>
      </c>
      <c r="I35" s="95"/>
      <c r="J35" s="93">
        <f>SUM(J5:J34)</f>
        <v>1482214.5158839996</v>
      </c>
      <c r="K35" s="93">
        <f t="shared" ref="K35" si="8">SUM(K5:K34)</f>
        <v>1369396.7979370004</v>
      </c>
      <c r="L35" s="96">
        <f t="shared" si="3"/>
        <v>96.052385637812648</v>
      </c>
    </row>
    <row r="36" spans="1:12" x14ac:dyDescent="0.2">
      <c r="A36" s="100"/>
      <c r="B36" s="51" t="s">
        <v>33</v>
      </c>
      <c r="C36" s="93">
        <f>C37-C35</f>
        <v>4962.4321740000014</v>
      </c>
      <c r="D36" s="93">
        <f>D37-D35</f>
        <v>5147.3331150000013</v>
      </c>
      <c r="E36" s="93">
        <f>E37-E35</f>
        <v>4504.575840999998</v>
      </c>
      <c r="F36" s="96">
        <f t="shared" si="7"/>
        <v>3.8028408256609318</v>
      </c>
      <c r="G36" s="101">
        <f>E36-C36</f>
        <v>-457.85633300000336</v>
      </c>
      <c r="H36" s="101">
        <f>(G36/C36)*100</f>
        <v>-9.2264501951055422</v>
      </c>
      <c r="I36" s="95"/>
      <c r="J36" s="101">
        <f>J37-J35</f>
        <v>67794.75875000027</v>
      </c>
      <c r="K36" s="93">
        <f>K37-K35</f>
        <v>56280.231158999493</v>
      </c>
      <c r="L36" s="96">
        <f t="shared" si="3"/>
        <v>3.9476143621873412</v>
      </c>
    </row>
    <row r="37" spans="1:12" x14ac:dyDescent="0.2">
      <c r="A37" s="100"/>
      <c r="B37" s="51" t="s">
        <v>34</v>
      </c>
      <c r="C37" s="93">
        <v>131606.255974</v>
      </c>
      <c r="D37" s="93">
        <v>121735.60946199999</v>
      </c>
      <c r="E37" s="93">
        <v>118452.915794</v>
      </c>
      <c r="F37" s="96">
        <f t="shared" si="7"/>
        <v>100</v>
      </c>
      <c r="G37" s="101">
        <f t="shared" si="0"/>
        <v>-13153.340179999999</v>
      </c>
      <c r="H37" s="101">
        <f t="shared" si="1"/>
        <v>-9.9944642316992578</v>
      </c>
      <c r="I37" s="95"/>
      <c r="J37" s="93">
        <v>1550009.2746339999</v>
      </c>
      <c r="K37" s="93">
        <v>1425677.0290959999</v>
      </c>
      <c r="L37" s="96">
        <f t="shared" si="3"/>
        <v>100</v>
      </c>
    </row>
    <row r="39" spans="1:12" ht="12.75" x14ac:dyDescent="0.2">
      <c r="A39" s="34" t="s">
        <v>125</v>
      </c>
    </row>
    <row r="40" spans="1:12" x14ac:dyDescent="0.2">
      <c r="B40" s="107"/>
    </row>
    <row r="41" spans="1:12" x14ac:dyDescent="0.2">
      <c r="A41" s="16"/>
      <c r="B41" s="17"/>
      <c r="C41" s="117" t="s">
        <v>122</v>
      </c>
      <c r="D41" s="117"/>
      <c r="E41" s="117"/>
      <c r="F41" s="17"/>
      <c r="G41" s="118" t="s">
        <v>106</v>
      </c>
      <c r="H41" s="118"/>
      <c r="I41" s="18"/>
      <c r="J41" s="117" t="s">
        <v>122</v>
      </c>
      <c r="K41" s="117"/>
      <c r="L41" s="117"/>
    </row>
    <row r="42" spans="1:12" ht="24" x14ac:dyDescent="0.2">
      <c r="A42" s="102" t="s">
        <v>119</v>
      </c>
      <c r="B42" s="103" t="s">
        <v>1</v>
      </c>
      <c r="C42" s="21" t="s">
        <v>183</v>
      </c>
      <c r="D42" s="21" t="s">
        <v>180</v>
      </c>
      <c r="E42" s="21" t="s">
        <v>184</v>
      </c>
      <c r="F42" s="22" t="s">
        <v>116</v>
      </c>
      <c r="G42" s="23" t="s">
        <v>123</v>
      </c>
      <c r="H42" s="24" t="s">
        <v>2</v>
      </c>
      <c r="I42" s="24"/>
      <c r="J42" s="21" t="s">
        <v>185</v>
      </c>
      <c r="K42" s="21" t="s">
        <v>186</v>
      </c>
      <c r="L42" s="22" t="s">
        <v>116</v>
      </c>
    </row>
    <row r="43" spans="1:12" x14ac:dyDescent="0.2">
      <c r="A43" s="97" t="s">
        <v>3</v>
      </c>
      <c r="B43" s="83" t="s">
        <v>146</v>
      </c>
      <c r="C43" s="83">
        <v>24019.699152000001</v>
      </c>
      <c r="D43" s="83">
        <v>23730.592915000001</v>
      </c>
      <c r="E43" s="83">
        <v>23171.882927999999</v>
      </c>
      <c r="F43" s="84">
        <f t="shared" ref="F43:F57" si="9">E43/E$75*100</f>
        <v>21.725673619094099</v>
      </c>
      <c r="G43" s="98">
        <f t="shared" ref="G43:G73" si="10">E43-C43</f>
        <v>-847.81622400000197</v>
      </c>
      <c r="H43" s="98">
        <f t="shared" ref="H43:H72" si="11">(G43/C43)*100</f>
        <v>-3.5296704535510743</v>
      </c>
      <c r="I43" s="86"/>
      <c r="J43" s="83">
        <v>275826.12169599999</v>
      </c>
      <c r="K43" s="83">
        <v>258628.53497199999</v>
      </c>
      <c r="L43" s="84">
        <f t="shared" ref="L43:L75" si="12">K43/K$75*100</f>
        <v>21.34651553178151</v>
      </c>
    </row>
    <row r="44" spans="1:12" x14ac:dyDescent="0.2">
      <c r="A44" s="97" t="s">
        <v>4</v>
      </c>
      <c r="B44" s="83" t="s">
        <v>145</v>
      </c>
      <c r="C44" s="83">
        <v>10643.207146000001</v>
      </c>
      <c r="D44" s="83">
        <v>13302.512930000001</v>
      </c>
      <c r="E44" s="83">
        <v>11897.814063</v>
      </c>
      <c r="F44" s="84">
        <f t="shared" si="9"/>
        <v>11.155244738486877</v>
      </c>
      <c r="G44" s="98">
        <f t="shared" si="10"/>
        <v>1254.6069169999992</v>
      </c>
      <c r="H44" s="98">
        <f t="shared" si="11"/>
        <v>11.787865253299271</v>
      </c>
      <c r="I44" s="86"/>
      <c r="J44" s="83">
        <v>135039.77703999999</v>
      </c>
      <c r="K44" s="83">
        <v>143800.93949799999</v>
      </c>
      <c r="L44" s="84">
        <f t="shared" si="12"/>
        <v>11.868949374867551</v>
      </c>
    </row>
    <row r="45" spans="1:12" x14ac:dyDescent="0.2">
      <c r="A45" s="97" t="s">
        <v>5</v>
      </c>
      <c r="B45" s="83" t="s">
        <v>179</v>
      </c>
      <c r="C45" s="83">
        <v>8211.8476460000002</v>
      </c>
      <c r="D45" s="83">
        <v>8449.9697130000004</v>
      </c>
      <c r="E45" s="83">
        <v>7660.9222040000004</v>
      </c>
      <c r="F45" s="84">
        <f t="shared" si="9"/>
        <v>7.1827868258499183</v>
      </c>
      <c r="G45" s="98">
        <f t="shared" si="10"/>
        <v>-550.92544199999975</v>
      </c>
      <c r="H45" s="98">
        <f t="shared" si="11"/>
        <v>-6.7089096845136451</v>
      </c>
      <c r="I45" s="86"/>
      <c r="J45" s="83">
        <v>90177.939593999996</v>
      </c>
      <c r="K45" s="83">
        <v>93812.137583000003</v>
      </c>
      <c r="L45" s="84">
        <f t="shared" si="12"/>
        <v>7.7430058218515505</v>
      </c>
    </row>
    <row r="46" spans="1:12" x14ac:dyDescent="0.2">
      <c r="A46" s="97" t="s">
        <v>6</v>
      </c>
      <c r="B46" s="83" t="s">
        <v>147</v>
      </c>
      <c r="C46" s="83">
        <v>7046.4150449999997</v>
      </c>
      <c r="D46" s="83">
        <v>9274.9313320000001</v>
      </c>
      <c r="E46" s="83">
        <v>8561.7354159999995</v>
      </c>
      <c r="F46" s="84">
        <f t="shared" si="9"/>
        <v>8.0273782600674295</v>
      </c>
      <c r="G46" s="98">
        <f t="shared" si="10"/>
        <v>1515.3203709999998</v>
      </c>
      <c r="H46" s="98">
        <f t="shared" si="11"/>
        <v>21.504841274929468</v>
      </c>
      <c r="I46" s="86"/>
      <c r="J46" s="83">
        <v>100420.65975599999</v>
      </c>
      <c r="K46" s="83">
        <v>88957.008256000001</v>
      </c>
      <c r="L46" s="84">
        <f t="shared" si="12"/>
        <v>7.3422762828668695</v>
      </c>
    </row>
    <row r="47" spans="1:12" x14ac:dyDescent="0.2">
      <c r="A47" s="97" t="s">
        <v>7</v>
      </c>
      <c r="B47" s="83" t="s">
        <v>156</v>
      </c>
      <c r="C47" s="83">
        <v>8002.5095010000005</v>
      </c>
      <c r="D47" s="83">
        <v>6669.6073420000002</v>
      </c>
      <c r="E47" s="83">
        <v>8090.5312800000002</v>
      </c>
      <c r="F47" s="84">
        <f t="shared" si="9"/>
        <v>7.5855830335632879</v>
      </c>
      <c r="G47" s="98">
        <f t="shared" si="10"/>
        <v>88.021778999999697</v>
      </c>
      <c r="H47" s="98">
        <f t="shared" si="11"/>
        <v>1.0999272039477168</v>
      </c>
      <c r="I47" s="86"/>
      <c r="J47" s="83">
        <v>106003.21385099999</v>
      </c>
      <c r="K47" s="83">
        <v>83795.696328999999</v>
      </c>
      <c r="L47" s="84">
        <f t="shared" si="12"/>
        <v>6.9162752415432474</v>
      </c>
    </row>
    <row r="48" spans="1:12" x14ac:dyDescent="0.2">
      <c r="A48" s="97" t="s">
        <v>8</v>
      </c>
      <c r="B48" s="83" t="s">
        <v>149</v>
      </c>
      <c r="C48" s="83">
        <v>6696.737443</v>
      </c>
      <c r="D48" s="83">
        <v>6195.589465</v>
      </c>
      <c r="E48" s="83">
        <v>5796.3227630000001</v>
      </c>
      <c r="F48" s="84">
        <f t="shared" si="9"/>
        <v>5.4345612279827291</v>
      </c>
      <c r="G48" s="98">
        <f t="shared" si="10"/>
        <v>-900.41467999999986</v>
      </c>
      <c r="H48" s="98">
        <f t="shared" si="11"/>
        <v>-13.445572380042911</v>
      </c>
      <c r="I48" s="86"/>
      <c r="J48" s="83">
        <v>83076.103837000002</v>
      </c>
      <c r="K48" s="83">
        <v>70943.664348999999</v>
      </c>
      <c r="L48" s="84">
        <f t="shared" si="12"/>
        <v>5.8555024992558407</v>
      </c>
    </row>
    <row r="49" spans="1:12" x14ac:dyDescent="0.2">
      <c r="A49" s="97" t="s">
        <v>9</v>
      </c>
      <c r="B49" s="83" t="s">
        <v>153</v>
      </c>
      <c r="C49" s="83">
        <v>5567.0113179999998</v>
      </c>
      <c r="D49" s="83">
        <v>5346.3529689999996</v>
      </c>
      <c r="E49" s="83">
        <v>4446.7312009999996</v>
      </c>
      <c r="F49" s="84">
        <f t="shared" si="9"/>
        <v>4.1692007095388304</v>
      </c>
      <c r="G49" s="98">
        <f t="shared" si="10"/>
        <v>-1120.2801170000002</v>
      </c>
      <c r="H49" s="98">
        <f t="shared" si="11"/>
        <v>-20.123546603502707</v>
      </c>
      <c r="I49" s="86"/>
      <c r="J49" s="83">
        <v>73968.237045999995</v>
      </c>
      <c r="K49" s="83">
        <v>60300.769329000002</v>
      </c>
      <c r="L49" s="84">
        <f t="shared" si="12"/>
        <v>4.9770660812784273</v>
      </c>
    </row>
    <row r="50" spans="1:12" x14ac:dyDescent="0.2">
      <c r="A50" s="97" t="s">
        <v>10</v>
      </c>
      <c r="B50" s="83" t="s">
        <v>151</v>
      </c>
      <c r="C50" s="83">
        <v>4591.8268969999999</v>
      </c>
      <c r="D50" s="83">
        <v>5223.1954070000002</v>
      </c>
      <c r="E50" s="83">
        <v>5323.9933929999997</v>
      </c>
      <c r="F50" s="84">
        <f t="shared" si="9"/>
        <v>4.9917109958622943</v>
      </c>
      <c r="G50" s="98">
        <f t="shared" si="10"/>
        <v>732.16649599999982</v>
      </c>
      <c r="H50" s="98">
        <f t="shared" si="11"/>
        <v>15.944993407272163</v>
      </c>
      <c r="I50" s="86"/>
      <c r="J50" s="83">
        <v>59186.538955000004</v>
      </c>
      <c r="K50" s="83">
        <v>55193.838453999997</v>
      </c>
      <c r="L50" s="84">
        <f t="shared" si="12"/>
        <v>4.5555535082179004</v>
      </c>
    </row>
    <row r="51" spans="1:12" x14ac:dyDescent="0.2">
      <c r="A51" s="97" t="s">
        <v>11</v>
      </c>
      <c r="B51" s="83" t="s">
        <v>150</v>
      </c>
      <c r="C51" s="83">
        <v>4543.8157700000002</v>
      </c>
      <c r="D51" s="83">
        <v>4771.7610560000003</v>
      </c>
      <c r="E51" s="83">
        <v>4420.0649810000004</v>
      </c>
      <c r="F51" s="84">
        <f t="shared" si="9"/>
        <v>4.1441987882804208</v>
      </c>
      <c r="G51" s="98">
        <f t="shared" si="10"/>
        <v>-123.75078899999971</v>
      </c>
      <c r="H51" s="98">
        <f t="shared" si="11"/>
        <v>-2.7234992628233186</v>
      </c>
      <c r="I51" s="86"/>
      <c r="J51" s="83">
        <v>56185.766277000002</v>
      </c>
      <c r="K51" s="83">
        <v>54457.137371999997</v>
      </c>
      <c r="L51" s="84">
        <f t="shared" si="12"/>
        <v>4.4947481485506238</v>
      </c>
    </row>
    <row r="52" spans="1:12" x14ac:dyDescent="0.2">
      <c r="A52" s="97" t="s">
        <v>12</v>
      </c>
      <c r="B52" s="83" t="s">
        <v>164</v>
      </c>
      <c r="C52" s="83">
        <v>3089.1301170000002</v>
      </c>
      <c r="D52" s="83">
        <v>4347.221407</v>
      </c>
      <c r="E52" s="83">
        <v>3619.3230680000001</v>
      </c>
      <c r="F52" s="84">
        <f t="shared" si="9"/>
        <v>3.3934329783105452</v>
      </c>
      <c r="G52" s="98">
        <f t="shared" si="10"/>
        <v>530.19295099999999</v>
      </c>
      <c r="H52" s="98">
        <f t="shared" si="11"/>
        <v>17.163179630481068</v>
      </c>
      <c r="I52" s="86"/>
      <c r="J52" s="83">
        <v>38154.701648000002</v>
      </c>
      <c r="K52" s="83">
        <v>43657.564531000004</v>
      </c>
      <c r="L52" s="84">
        <f t="shared" si="12"/>
        <v>3.603379957442205</v>
      </c>
    </row>
    <row r="53" spans="1:12" x14ac:dyDescent="0.2">
      <c r="A53" s="97" t="s">
        <v>13</v>
      </c>
      <c r="B53" s="83" t="s">
        <v>152</v>
      </c>
      <c r="C53" s="83">
        <v>3711.8362769999999</v>
      </c>
      <c r="D53" s="83">
        <v>3287.481053</v>
      </c>
      <c r="E53" s="83">
        <v>2919.0897319999999</v>
      </c>
      <c r="F53" s="84">
        <f t="shared" si="9"/>
        <v>2.7369027790852329</v>
      </c>
      <c r="G53" s="98">
        <f t="shared" si="10"/>
        <v>-792.74654499999997</v>
      </c>
      <c r="H53" s="98">
        <f t="shared" si="11"/>
        <v>-21.357260553547846</v>
      </c>
      <c r="I53" s="86"/>
      <c r="J53" s="83">
        <v>40637.303463999997</v>
      </c>
      <c r="K53" s="83">
        <v>34739.265578999999</v>
      </c>
      <c r="L53" s="84">
        <f t="shared" si="12"/>
        <v>2.8672871395458754</v>
      </c>
    </row>
    <row r="54" spans="1:12" x14ac:dyDescent="0.2">
      <c r="A54" s="97" t="s">
        <v>14</v>
      </c>
      <c r="B54" s="83" t="s">
        <v>155</v>
      </c>
      <c r="C54" s="83">
        <v>2295.0052310000001</v>
      </c>
      <c r="D54" s="83">
        <v>2386.9919220000002</v>
      </c>
      <c r="E54" s="83">
        <v>2592.2711650000001</v>
      </c>
      <c r="F54" s="84">
        <f t="shared" si="9"/>
        <v>2.430481693610032</v>
      </c>
      <c r="G54" s="98">
        <f t="shared" si="10"/>
        <v>297.26593400000002</v>
      </c>
      <c r="H54" s="98">
        <f t="shared" si="11"/>
        <v>12.952734485510199</v>
      </c>
      <c r="I54" s="86"/>
      <c r="J54" s="83">
        <v>31457.524396000001</v>
      </c>
      <c r="K54" s="83">
        <v>29853.202209999999</v>
      </c>
      <c r="L54" s="84">
        <f t="shared" si="12"/>
        <v>2.4640043865158621</v>
      </c>
    </row>
    <row r="55" spans="1:12" x14ac:dyDescent="0.2">
      <c r="A55" s="97" t="s">
        <v>15</v>
      </c>
      <c r="B55" s="83" t="s">
        <v>154</v>
      </c>
      <c r="C55" s="83">
        <v>2300.6642889999998</v>
      </c>
      <c r="D55" s="83">
        <v>2274.8053129999998</v>
      </c>
      <c r="E55" s="83">
        <v>1955.390013</v>
      </c>
      <c r="F55" s="84">
        <f t="shared" si="9"/>
        <v>1.833349726151964</v>
      </c>
      <c r="G55" s="98">
        <f t="shared" si="10"/>
        <v>-345.27427599999987</v>
      </c>
      <c r="H55" s="98">
        <f t="shared" si="11"/>
        <v>-15.0075905316058</v>
      </c>
      <c r="I55" s="86"/>
      <c r="J55" s="83">
        <v>31746.848943000001</v>
      </c>
      <c r="K55" s="83">
        <v>27412.332018000001</v>
      </c>
      <c r="L55" s="84">
        <f t="shared" si="12"/>
        <v>2.2625414138773969</v>
      </c>
    </row>
    <row r="56" spans="1:12" x14ac:dyDescent="0.2">
      <c r="A56" s="97" t="s">
        <v>16</v>
      </c>
      <c r="B56" s="83" t="s">
        <v>160</v>
      </c>
      <c r="C56" s="83">
        <v>2062.377688</v>
      </c>
      <c r="D56" s="83">
        <v>2391.9041870000001</v>
      </c>
      <c r="E56" s="83">
        <v>1876.2044289999999</v>
      </c>
      <c r="F56" s="84">
        <f t="shared" si="9"/>
        <v>1.7591062924756034</v>
      </c>
      <c r="G56" s="98">
        <f t="shared" si="10"/>
        <v>-186.17325900000014</v>
      </c>
      <c r="H56" s="98">
        <f t="shared" si="11"/>
        <v>-9.0271175877849252</v>
      </c>
      <c r="I56" s="86"/>
      <c r="J56" s="83">
        <v>22157.241897</v>
      </c>
      <c r="K56" s="83">
        <v>25402.835078</v>
      </c>
      <c r="L56" s="84">
        <f t="shared" si="12"/>
        <v>2.0966828490232849</v>
      </c>
    </row>
    <row r="57" spans="1:12" x14ac:dyDescent="0.2">
      <c r="A57" s="97" t="s">
        <v>17</v>
      </c>
      <c r="B57" s="83" t="s">
        <v>148</v>
      </c>
      <c r="C57" s="83">
        <v>1181.030812</v>
      </c>
      <c r="D57" s="83">
        <v>1313.100357</v>
      </c>
      <c r="E57" s="83">
        <v>1579.430867</v>
      </c>
      <c r="F57" s="84">
        <f t="shared" si="9"/>
        <v>1.4808550356907286</v>
      </c>
      <c r="G57" s="98">
        <f t="shared" si="10"/>
        <v>398.40005500000007</v>
      </c>
      <c r="H57" s="98">
        <f t="shared" si="11"/>
        <v>33.733248188955805</v>
      </c>
      <c r="I57" s="86"/>
      <c r="J57" s="83">
        <v>17600.670655000002</v>
      </c>
      <c r="K57" s="83">
        <v>15249.731424</v>
      </c>
      <c r="L57" s="84">
        <f t="shared" si="12"/>
        <v>1.2586725155178851</v>
      </c>
    </row>
    <row r="58" spans="1:12" x14ac:dyDescent="0.2">
      <c r="A58" s="97" t="s">
        <v>18</v>
      </c>
      <c r="B58" s="83" t="s">
        <v>166</v>
      </c>
      <c r="C58" s="83">
        <v>1340.5844689999999</v>
      </c>
      <c r="D58" s="83">
        <v>1445.7404260000001</v>
      </c>
      <c r="E58" s="83">
        <v>1224.328119</v>
      </c>
      <c r="F58" s="84">
        <f t="shared" ref="F58:F59" si="13">E58/E$75*100</f>
        <v>1.1479150485406509</v>
      </c>
      <c r="G58" s="98">
        <f t="shared" si="10"/>
        <v>-116.25634999999988</v>
      </c>
      <c r="H58" s="98">
        <f t="shared" si="11"/>
        <v>-8.6720645127807963</v>
      </c>
      <c r="I58" s="98"/>
      <c r="J58" s="99">
        <v>12197.262059000001</v>
      </c>
      <c r="K58" s="99">
        <v>12462.694436</v>
      </c>
      <c r="L58" s="84">
        <f t="shared" si="12"/>
        <v>1.0286378507101812</v>
      </c>
    </row>
    <row r="59" spans="1:12" x14ac:dyDescent="0.2">
      <c r="A59" s="97" t="s">
        <v>19</v>
      </c>
      <c r="B59" s="83" t="s">
        <v>174</v>
      </c>
      <c r="C59" s="83">
        <v>697.21633499999996</v>
      </c>
      <c r="D59" s="83">
        <v>817.00419499999998</v>
      </c>
      <c r="E59" s="83">
        <v>1133.7783879999999</v>
      </c>
      <c r="F59" s="84">
        <f t="shared" si="13"/>
        <v>1.0630167298276034</v>
      </c>
      <c r="G59" s="98">
        <f t="shared" si="10"/>
        <v>436.56205299999999</v>
      </c>
      <c r="H59" s="98">
        <f t="shared" si="11"/>
        <v>62.615006431253505</v>
      </c>
      <c r="I59" s="86"/>
      <c r="J59" s="83">
        <v>9895.5493530000003</v>
      </c>
      <c r="K59" s="83">
        <v>11394.063478</v>
      </c>
      <c r="L59" s="84">
        <f t="shared" si="12"/>
        <v>0.94043587661185057</v>
      </c>
    </row>
    <row r="60" spans="1:12" x14ac:dyDescent="0.2">
      <c r="A60" s="97" t="s">
        <v>20</v>
      </c>
      <c r="B60" s="83" t="s">
        <v>157</v>
      </c>
      <c r="C60" s="83">
        <v>970.18755699999997</v>
      </c>
      <c r="D60" s="83">
        <v>721.94357500000001</v>
      </c>
      <c r="E60" s="83">
        <v>716.90111200000001</v>
      </c>
      <c r="F60" s="84">
        <f t="shared" ref="F60:F73" si="14">E60/E$75*100</f>
        <v>0.67215770185241219</v>
      </c>
      <c r="G60" s="98">
        <f t="shared" si="10"/>
        <v>-253.28644499999996</v>
      </c>
      <c r="H60" s="98">
        <f t="shared" si="11"/>
        <v>-26.106956657247665</v>
      </c>
      <c r="I60" s="86"/>
      <c r="J60" s="83">
        <v>13033.311613</v>
      </c>
      <c r="K60" s="83">
        <v>9672.4756789999992</v>
      </c>
      <c r="L60" s="84">
        <f t="shared" si="12"/>
        <v>0.79834057110096512</v>
      </c>
    </row>
    <row r="61" spans="1:12" x14ac:dyDescent="0.2">
      <c r="A61" s="97" t="s">
        <v>21</v>
      </c>
      <c r="B61" s="83" t="s">
        <v>162</v>
      </c>
      <c r="C61" s="83">
        <v>712.18349599999999</v>
      </c>
      <c r="D61" s="83">
        <v>696.77827600000001</v>
      </c>
      <c r="E61" s="83">
        <v>784.43812700000001</v>
      </c>
      <c r="F61" s="84">
        <f t="shared" si="14"/>
        <v>0.73547957990854762</v>
      </c>
      <c r="G61" s="98">
        <f t="shared" si="10"/>
        <v>72.254631000000018</v>
      </c>
      <c r="H61" s="98">
        <f t="shared" si="11"/>
        <v>10.145507640351163</v>
      </c>
      <c r="I61" s="86"/>
      <c r="J61" s="83">
        <v>8294.9191489999994</v>
      </c>
      <c r="K61" s="83">
        <v>8519.0788499999999</v>
      </c>
      <c r="L61" s="84">
        <f t="shared" si="12"/>
        <v>0.70314224610862963</v>
      </c>
    </row>
    <row r="62" spans="1:12" x14ac:dyDescent="0.2">
      <c r="A62" s="97" t="s">
        <v>22</v>
      </c>
      <c r="B62" s="83" t="s">
        <v>175</v>
      </c>
      <c r="C62" s="83">
        <v>534.33757100000003</v>
      </c>
      <c r="D62" s="83">
        <v>608.43168900000001</v>
      </c>
      <c r="E62" s="83">
        <v>380.02454999999998</v>
      </c>
      <c r="F62" s="84">
        <f t="shared" si="14"/>
        <v>0.35630636345769412</v>
      </c>
      <c r="G62" s="98">
        <f t="shared" si="10"/>
        <v>-154.31302100000005</v>
      </c>
      <c r="H62" s="98">
        <f t="shared" si="11"/>
        <v>-28.879313260942315</v>
      </c>
      <c r="I62" s="86"/>
      <c r="J62" s="83">
        <v>8196.5447440000007</v>
      </c>
      <c r="K62" s="83">
        <v>7509.7412789999998</v>
      </c>
      <c r="L62" s="84">
        <f t="shared" si="12"/>
        <v>0.61983419141739171</v>
      </c>
    </row>
    <row r="63" spans="1:12" x14ac:dyDescent="0.2">
      <c r="A63" s="97" t="s">
        <v>23</v>
      </c>
      <c r="B63" s="83" t="s">
        <v>171</v>
      </c>
      <c r="C63" s="83">
        <v>558.66709400000002</v>
      </c>
      <c r="D63" s="83">
        <v>431.93802299999999</v>
      </c>
      <c r="E63" s="83">
        <v>644.42577000000006</v>
      </c>
      <c r="F63" s="84">
        <f t="shared" si="14"/>
        <v>0.6042057088867665</v>
      </c>
      <c r="G63" s="98">
        <f t="shared" si="10"/>
        <v>85.758676000000037</v>
      </c>
      <c r="H63" s="98">
        <f t="shared" si="11"/>
        <v>15.350586587439144</v>
      </c>
      <c r="I63" s="86"/>
      <c r="J63" s="83">
        <v>7928.8431899999996</v>
      </c>
      <c r="K63" s="83">
        <v>7163.3278319999999</v>
      </c>
      <c r="L63" s="84">
        <f t="shared" si="12"/>
        <v>0.59124214132669295</v>
      </c>
    </row>
    <row r="64" spans="1:12" x14ac:dyDescent="0.2">
      <c r="A64" s="97" t="s">
        <v>24</v>
      </c>
      <c r="B64" s="83" t="s">
        <v>168</v>
      </c>
      <c r="C64" s="83">
        <v>260.36501399999997</v>
      </c>
      <c r="D64" s="83">
        <v>281.59709199999998</v>
      </c>
      <c r="E64" s="83">
        <v>397.59141799999998</v>
      </c>
      <c r="F64" s="84">
        <f t="shared" si="14"/>
        <v>0.37277684373172204</v>
      </c>
      <c r="G64" s="98">
        <f t="shared" si="10"/>
        <v>137.226404</v>
      </c>
      <c r="H64" s="98">
        <f t="shared" si="11"/>
        <v>52.705393052539698</v>
      </c>
      <c r="I64" s="86"/>
      <c r="J64" s="83">
        <v>5466.0355559999998</v>
      </c>
      <c r="K64" s="83">
        <v>4230.7583629999999</v>
      </c>
      <c r="L64" s="84">
        <f t="shared" si="12"/>
        <v>0.34919561028627988</v>
      </c>
    </row>
    <row r="65" spans="1:12" x14ac:dyDescent="0.2">
      <c r="A65" s="97" t="s">
        <v>25</v>
      </c>
      <c r="B65" s="83" t="s">
        <v>163</v>
      </c>
      <c r="C65" s="83">
        <v>352.71259099999997</v>
      </c>
      <c r="D65" s="83">
        <v>341.67021099999999</v>
      </c>
      <c r="E65" s="83">
        <v>436.44298500000002</v>
      </c>
      <c r="F65" s="84">
        <f t="shared" si="14"/>
        <v>0.40920359708858534</v>
      </c>
      <c r="G65" s="98">
        <f t="shared" si="10"/>
        <v>83.730394000000047</v>
      </c>
      <c r="H65" s="98">
        <f t="shared" si="11"/>
        <v>23.738986397568112</v>
      </c>
      <c r="I65" s="86"/>
      <c r="J65" s="83">
        <v>4316.1530590000002</v>
      </c>
      <c r="K65" s="83">
        <v>4168.0446359999996</v>
      </c>
      <c r="L65" s="84">
        <f t="shared" si="12"/>
        <v>0.34401938505805302</v>
      </c>
    </row>
    <row r="66" spans="1:12" x14ac:dyDescent="0.2">
      <c r="A66" s="97" t="s">
        <v>26</v>
      </c>
      <c r="B66" s="83" t="s">
        <v>176</v>
      </c>
      <c r="C66" s="83">
        <v>174.25751</v>
      </c>
      <c r="D66" s="83">
        <v>468.683425</v>
      </c>
      <c r="E66" s="83">
        <v>490.20167500000002</v>
      </c>
      <c r="F66" s="84">
        <f t="shared" si="14"/>
        <v>0.45960708638460457</v>
      </c>
      <c r="G66" s="98">
        <f t="shared" si="10"/>
        <v>315.944165</v>
      </c>
      <c r="H66" s="98">
        <f t="shared" si="11"/>
        <v>181.30877974785707</v>
      </c>
      <c r="I66" s="86"/>
      <c r="J66" s="83">
        <v>3622.821281</v>
      </c>
      <c r="K66" s="83">
        <v>4018.0480950000001</v>
      </c>
      <c r="L66" s="84">
        <f t="shared" si="12"/>
        <v>0.33163906711472696</v>
      </c>
    </row>
    <row r="67" spans="1:12" x14ac:dyDescent="0.2">
      <c r="A67" s="97" t="s">
        <v>27</v>
      </c>
      <c r="B67" s="83" t="s">
        <v>177</v>
      </c>
      <c r="C67" s="83">
        <v>274.47490900000003</v>
      </c>
      <c r="D67" s="83">
        <v>429.085868</v>
      </c>
      <c r="E67" s="83">
        <v>252.33679699999999</v>
      </c>
      <c r="F67" s="84">
        <f t="shared" si="14"/>
        <v>0.23658789019191623</v>
      </c>
      <c r="G67" s="98">
        <f t="shared" si="10"/>
        <v>-22.138112000000035</v>
      </c>
      <c r="H67" s="98">
        <f t="shared" si="11"/>
        <v>-8.0656232224126647</v>
      </c>
      <c r="I67" s="86"/>
      <c r="J67" s="83">
        <v>5238.8525369999998</v>
      </c>
      <c r="K67" s="83">
        <v>3649.526046</v>
      </c>
      <c r="L67" s="84">
        <f t="shared" si="12"/>
        <v>0.30122223146419008</v>
      </c>
    </row>
    <row r="68" spans="1:12" x14ac:dyDescent="0.2">
      <c r="A68" s="97" t="s">
        <v>28</v>
      </c>
      <c r="B68" s="83" t="s">
        <v>170</v>
      </c>
      <c r="C68" s="83">
        <v>384.686217</v>
      </c>
      <c r="D68" s="83">
        <v>295.76730099999997</v>
      </c>
      <c r="E68" s="83">
        <v>316.50195300000001</v>
      </c>
      <c r="F68" s="84">
        <f t="shared" si="14"/>
        <v>0.29674835454890486</v>
      </c>
      <c r="G68" s="98">
        <f t="shared" si="10"/>
        <v>-68.184263999999985</v>
      </c>
      <c r="H68" s="98">
        <f t="shared" si="11"/>
        <v>-17.724644395044699</v>
      </c>
      <c r="I68" s="86"/>
      <c r="J68" s="83">
        <v>3539.534322</v>
      </c>
      <c r="K68" s="83">
        <v>3485.025991</v>
      </c>
      <c r="L68" s="84">
        <f t="shared" si="12"/>
        <v>0.28764483181872336</v>
      </c>
    </row>
    <row r="69" spans="1:12" x14ac:dyDescent="0.2">
      <c r="A69" s="97" t="s">
        <v>29</v>
      </c>
      <c r="B69" s="83" t="s">
        <v>158</v>
      </c>
      <c r="C69" s="83">
        <v>228.08453399999999</v>
      </c>
      <c r="D69" s="83">
        <v>217.11254400000001</v>
      </c>
      <c r="E69" s="83">
        <v>209.92447899999999</v>
      </c>
      <c r="F69" s="84">
        <f t="shared" si="14"/>
        <v>0.19682262031029593</v>
      </c>
      <c r="G69" s="98">
        <f t="shared" si="10"/>
        <v>-18.160055</v>
      </c>
      <c r="H69" s="98">
        <f t="shared" si="11"/>
        <v>-7.9619843930321021</v>
      </c>
      <c r="I69" s="86"/>
      <c r="J69" s="83">
        <v>2932.5817550000002</v>
      </c>
      <c r="K69" s="83">
        <v>3063.517601</v>
      </c>
      <c r="L69" s="84">
        <f t="shared" si="12"/>
        <v>0.25285464366378779</v>
      </c>
    </row>
    <row r="70" spans="1:12" x14ac:dyDescent="0.2">
      <c r="A70" s="97" t="s">
        <v>30</v>
      </c>
      <c r="B70" s="83" t="s">
        <v>165</v>
      </c>
      <c r="C70" s="83">
        <v>255.51946000000001</v>
      </c>
      <c r="D70" s="83">
        <v>313.12532399999998</v>
      </c>
      <c r="E70" s="83">
        <v>207.39530099999999</v>
      </c>
      <c r="F70" s="84">
        <f t="shared" si="14"/>
        <v>0.19445129399541128</v>
      </c>
      <c r="G70" s="98">
        <f t="shared" si="10"/>
        <v>-48.12415900000002</v>
      </c>
      <c r="H70" s="98">
        <f t="shared" si="11"/>
        <v>-18.833852811054005</v>
      </c>
      <c r="I70" s="86"/>
      <c r="J70" s="83">
        <v>5793.1310970000004</v>
      </c>
      <c r="K70" s="83">
        <v>2910.0748789999998</v>
      </c>
      <c r="L70" s="84">
        <f t="shared" si="12"/>
        <v>0.24018988705150424</v>
      </c>
    </row>
    <row r="71" spans="1:12" x14ac:dyDescent="0.2">
      <c r="A71" s="97" t="s">
        <v>31</v>
      </c>
      <c r="B71" s="83" t="s">
        <v>178</v>
      </c>
      <c r="C71" s="83">
        <v>432.73700600000001</v>
      </c>
      <c r="D71" s="83">
        <v>69.256230000000002</v>
      </c>
      <c r="E71" s="83">
        <v>240.353431</v>
      </c>
      <c r="F71" s="84">
        <f t="shared" si="14"/>
        <v>0.22535243300515667</v>
      </c>
      <c r="G71" s="98">
        <f t="shared" si="10"/>
        <v>-192.38357500000001</v>
      </c>
      <c r="H71" s="98">
        <f t="shared" si="11"/>
        <v>-44.457389206967896</v>
      </c>
      <c r="I71" s="86"/>
      <c r="J71" s="83">
        <v>3341.573977</v>
      </c>
      <c r="K71" s="83">
        <v>2818.578884</v>
      </c>
      <c r="L71" s="84">
        <f t="shared" si="12"/>
        <v>0.23263804951519079</v>
      </c>
    </row>
    <row r="72" spans="1:12" x14ac:dyDescent="0.2">
      <c r="A72" s="97" t="s">
        <v>32</v>
      </c>
      <c r="B72" s="83" t="s">
        <v>159</v>
      </c>
      <c r="C72" s="83">
        <v>137.049114</v>
      </c>
      <c r="D72" s="83">
        <v>256.575062</v>
      </c>
      <c r="E72" s="83">
        <v>291.70758000000001</v>
      </c>
      <c r="F72" s="84">
        <f t="shared" si="14"/>
        <v>0.27350145411091048</v>
      </c>
      <c r="G72" s="98">
        <f t="shared" si="10"/>
        <v>154.658466</v>
      </c>
      <c r="H72" s="98">
        <f t="shared" si="11"/>
        <v>112.8489353094249</v>
      </c>
      <c r="I72" s="86"/>
      <c r="J72" s="83">
        <v>2858.6787079999999</v>
      </c>
      <c r="K72" s="83">
        <v>2802.8548810000002</v>
      </c>
      <c r="L72" s="84">
        <f t="shared" si="12"/>
        <v>0.23134023187763733</v>
      </c>
    </row>
    <row r="73" spans="1:12" x14ac:dyDescent="0.2">
      <c r="A73" s="51"/>
      <c r="B73" s="51" t="s">
        <v>107</v>
      </c>
      <c r="C73" s="93">
        <f>SUM(C43:C72)</f>
        <v>101276.17720899994</v>
      </c>
      <c r="D73" s="93">
        <f>SUM(D43:D72)</f>
        <v>106360.726609</v>
      </c>
      <c r="E73" s="93">
        <f>SUM(E43:E72)</f>
        <v>101638.059188</v>
      </c>
      <c r="F73" s="101">
        <f t="shared" si="14"/>
        <v>95.294599409891177</v>
      </c>
      <c r="G73" s="101">
        <f t="shared" si="10"/>
        <v>361.88197900005616</v>
      </c>
      <c r="H73" s="101">
        <f>(G73/C73)*100</f>
        <v>0.35732191811826935</v>
      </c>
      <c r="I73" s="94"/>
      <c r="J73" s="93">
        <f>SUM(J43:J72)</f>
        <v>1258294.4414550001</v>
      </c>
      <c r="K73" s="93">
        <f>SUM(K43:K72)</f>
        <v>1174072.4679119997</v>
      </c>
      <c r="L73" s="101">
        <f t="shared" si="12"/>
        <v>96.904837567261808</v>
      </c>
    </row>
    <row r="74" spans="1:12" x14ac:dyDescent="0.2">
      <c r="A74" s="51"/>
      <c r="B74" s="51" t="s">
        <v>33</v>
      </c>
      <c r="C74" s="93">
        <f>C75-C73</f>
        <v>2350.061793000059</v>
      </c>
      <c r="D74" s="93">
        <f>D75-D73</f>
        <v>3140.7503250000009</v>
      </c>
      <c r="E74" s="93">
        <f>E75-E73</f>
        <v>5018.6242099999945</v>
      </c>
      <c r="F74" s="101">
        <f t="shared" ref="F74:F75" si="15">E74/E$75*100</f>
        <v>4.7054005901088258</v>
      </c>
      <c r="G74" s="101">
        <f>E74-C74</f>
        <v>2668.5624169999355</v>
      </c>
      <c r="H74" s="101">
        <f>(G74/C74)*100</f>
        <v>113.55286167149174</v>
      </c>
      <c r="I74" s="94"/>
      <c r="J74" s="93">
        <f>J75-J73</f>
        <v>35516.950700999936</v>
      </c>
      <c r="K74" s="93">
        <f>K75-K73</f>
        <v>37500.140212000348</v>
      </c>
      <c r="L74" s="101">
        <f t="shared" si="12"/>
        <v>3.0951624327381912</v>
      </c>
    </row>
    <row r="75" spans="1:12" x14ac:dyDescent="0.2">
      <c r="A75" s="51"/>
      <c r="B75" s="51" t="s">
        <v>56</v>
      </c>
      <c r="C75" s="93">
        <v>103626.239002</v>
      </c>
      <c r="D75" s="93">
        <v>109501.47693400001</v>
      </c>
      <c r="E75" s="93">
        <v>106656.68339799999</v>
      </c>
      <c r="F75" s="101">
        <f t="shared" si="15"/>
        <v>100</v>
      </c>
      <c r="G75" s="101">
        <f t="shared" ref="G75" si="16">E75-C75</f>
        <v>3030.4443959999917</v>
      </c>
      <c r="H75" s="101">
        <f t="shared" ref="H75" si="17">(G75/C75)*100</f>
        <v>2.9243987094248434</v>
      </c>
      <c r="I75" s="94"/>
      <c r="J75" s="93">
        <v>1293811.392156</v>
      </c>
      <c r="K75" s="93">
        <v>1211572.608124</v>
      </c>
      <c r="L75" s="101">
        <f t="shared" si="12"/>
        <v>100</v>
      </c>
    </row>
  </sheetData>
  <mergeCells count="6">
    <mergeCell ref="C3:E3"/>
    <mergeCell ref="G3:H3"/>
    <mergeCell ref="J3:L3"/>
    <mergeCell ref="C41:E41"/>
    <mergeCell ref="G41:H41"/>
    <mergeCell ref="J41:L4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4" sqref="D54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customWidth="1"/>
    <col min="5" max="5" width="10.42578125" style="25" customWidth="1"/>
    <col min="6" max="6" width="9" style="25" customWidth="1"/>
    <col min="7" max="7" width="12.7109375" style="25" customWidth="1"/>
    <col min="8" max="8" width="8" style="25" customWidth="1"/>
    <col min="9" max="9" width="0.7109375" style="25" customWidth="1"/>
    <col min="10" max="10" width="9.85546875" style="25" customWidth="1"/>
    <col min="11" max="11" width="11.5703125" style="25" customWidth="1"/>
    <col min="12" max="12" width="9" style="25" customWidth="1"/>
    <col min="13" max="16384" width="9.140625" style="25"/>
  </cols>
  <sheetData>
    <row r="1" spans="1:12" x14ac:dyDescent="0.2">
      <c r="A1" s="34" t="s">
        <v>127</v>
      </c>
      <c r="C1" s="39"/>
      <c r="D1" s="39"/>
      <c r="E1" s="39"/>
      <c r="J1" s="39"/>
      <c r="K1" s="39"/>
    </row>
    <row r="3" spans="1:12" s="26" customFormat="1" x14ac:dyDescent="0.2">
      <c r="A3" s="37"/>
      <c r="B3" s="38"/>
      <c r="C3" s="115" t="s">
        <v>121</v>
      </c>
      <c r="D3" s="115"/>
      <c r="E3" s="115"/>
      <c r="F3" s="17"/>
      <c r="G3" s="116" t="s">
        <v>0</v>
      </c>
      <c r="H3" s="116"/>
      <c r="I3" s="18"/>
      <c r="J3" s="115" t="s">
        <v>121</v>
      </c>
      <c r="K3" s="115"/>
      <c r="L3" s="115"/>
    </row>
    <row r="4" spans="1:12" s="26" customFormat="1" ht="24" x14ac:dyDescent="0.2">
      <c r="A4" s="37"/>
      <c r="B4" s="36" t="s">
        <v>131</v>
      </c>
      <c r="C4" s="21" t="s">
        <v>183</v>
      </c>
      <c r="D4" s="21" t="s">
        <v>180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2" s="27" customFormat="1" ht="15" customHeight="1" x14ac:dyDescent="0.2">
      <c r="A5" s="54" t="s">
        <v>52</v>
      </c>
      <c r="B5" s="89"/>
      <c r="C5" s="89">
        <f>SUM(C6:C24)</f>
        <v>110378.683921</v>
      </c>
      <c r="D5" s="89">
        <f t="shared" ref="D5:E5" si="0">SUM(D6:D24)</f>
        <v>102343.93704599998</v>
      </c>
      <c r="E5" s="89">
        <f t="shared" si="0"/>
        <v>99009.12983799995</v>
      </c>
      <c r="F5" s="91">
        <f>E5/$E$46*100</f>
        <v>83.585219641351443</v>
      </c>
      <c r="G5" s="92">
        <f>E5-C5</f>
        <v>-11369.554083000054</v>
      </c>
      <c r="H5" s="92">
        <f>(G5/C5)*100</f>
        <v>-10.300497957683067</v>
      </c>
      <c r="I5" s="89"/>
      <c r="J5" s="89">
        <f>SUM(J6:J24)</f>
        <v>1304668.4586529988</v>
      </c>
      <c r="K5" s="89">
        <f>SUM(K6:K24)</f>
        <v>1216971.3022160009</v>
      </c>
      <c r="L5" s="90">
        <f>K5/$K$46*100</f>
        <v>85.360939215501247</v>
      </c>
    </row>
    <row r="6" spans="1:12" s="26" customFormat="1" ht="15" customHeight="1" x14ac:dyDescent="0.2">
      <c r="B6" s="59" t="s">
        <v>57</v>
      </c>
      <c r="C6" s="83">
        <v>52288.039217999991</v>
      </c>
      <c r="D6" s="83">
        <v>45475.818580999963</v>
      </c>
      <c r="E6" s="83">
        <v>45968.209044999974</v>
      </c>
      <c r="F6" s="84">
        <f>E6/$E$5*100</f>
        <v>46.428252748220054</v>
      </c>
      <c r="G6" s="85">
        <f>E6-C6</f>
        <v>-6319.8301730000167</v>
      </c>
      <c r="H6" s="86">
        <f>(G6/C6)*100</f>
        <v>-12.086569447845035</v>
      </c>
      <c r="I6" s="86"/>
      <c r="J6" s="83">
        <v>592955.84293099877</v>
      </c>
      <c r="K6" s="83">
        <v>575454.2477330009</v>
      </c>
      <c r="L6" s="84">
        <f>K6/$K$5*100</f>
        <v>47.285769737145635</v>
      </c>
    </row>
    <row r="7" spans="1:12" s="26" customFormat="1" ht="15" customHeight="1" x14ac:dyDescent="0.2">
      <c r="B7" s="59" t="s">
        <v>58</v>
      </c>
      <c r="C7" s="83">
        <v>11636.805803999996</v>
      </c>
      <c r="D7" s="83">
        <v>13332.438620999999</v>
      </c>
      <c r="E7" s="83">
        <v>9056.0380199999981</v>
      </c>
      <c r="F7" s="84">
        <f t="shared" ref="F7:F23" si="1">E7/$E$5*100</f>
        <v>9.1466696402822727</v>
      </c>
      <c r="G7" s="85">
        <f t="shared" ref="G7:G23" si="2">E7-C7</f>
        <v>-2580.7677839999978</v>
      </c>
      <c r="H7" s="86">
        <f t="shared" ref="H7:H23" si="3">(G7/C7)*100</f>
        <v>-22.177630420822986</v>
      </c>
      <c r="I7" s="86"/>
      <c r="J7" s="83">
        <v>161205.09221300014</v>
      </c>
      <c r="K7" s="83">
        <v>143494.50739700001</v>
      </c>
      <c r="L7" s="84">
        <f t="shared" ref="L7:L23" si="4">K7/$K$5*100</f>
        <v>11.791116777832702</v>
      </c>
    </row>
    <row r="8" spans="1:12" s="26" customFormat="1" ht="15" customHeight="1" x14ac:dyDescent="0.2">
      <c r="B8" s="59" t="s">
        <v>134</v>
      </c>
      <c r="C8" s="83">
        <v>6815.6609870000048</v>
      </c>
      <c r="D8" s="83">
        <v>6014.448918</v>
      </c>
      <c r="E8" s="83">
        <v>5947.5534750000006</v>
      </c>
      <c r="F8" s="84">
        <f t="shared" si="1"/>
        <v>6.0070757966780093</v>
      </c>
      <c r="G8" s="85">
        <f t="shared" si="2"/>
        <v>-868.10751200000414</v>
      </c>
      <c r="H8" s="86">
        <f t="shared" si="3"/>
        <v>-12.736952639748475</v>
      </c>
      <c r="I8" s="86"/>
      <c r="J8" s="83">
        <v>80579.055391000016</v>
      </c>
      <c r="K8" s="83">
        <v>71456.584506999992</v>
      </c>
      <c r="L8" s="84">
        <f t="shared" si="4"/>
        <v>5.8716737508011612</v>
      </c>
    </row>
    <row r="9" spans="1:12" s="26" customFormat="1" ht="15" customHeight="1" x14ac:dyDescent="0.2">
      <c r="B9" s="59" t="s">
        <v>135</v>
      </c>
      <c r="C9" s="83">
        <v>5637.0363280000001</v>
      </c>
      <c r="D9" s="83">
        <v>5107.4769119999955</v>
      </c>
      <c r="E9" s="83">
        <v>5630.4391860000014</v>
      </c>
      <c r="F9" s="84">
        <f t="shared" si="1"/>
        <v>5.6867878701818722</v>
      </c>
      <c r="G9" s="85">
        <f t="shared" si="2"/>
        <v>-6.597141999998712</v>
      </c>
      <c r="H9" s="86">
        <f t="shared" si="3"/>
        <v>-0.11703210013442211</v>
      </c>
      <c r="I9" s="86"/>
      <c r="J9" s="83">
        <v>60408.981951999995</v>
      </c>
      <c r="K9" s="83">
        <v>57282.600025999993</v>
      </c>
      <c r="L9" s="84">
        <f t="shared" si="4"/>
        <v>4.7069803471695071</v>
      </c>
    </row>
    <row r="10" spans="1:12" s="26" customFormat="1" ht="15" customHeight="1" x14ac:dyDescent="0.2">
      <c r="B10" s="59" t="s">
        <v>60</v>
      </c>
      <c r="C10" s="83">
        <v>4992.7763670000013</v>
      </c>
      <c r="D10" s="83">
        <v>4741.3703619999978</v>
      </c>
      <c r="E10" s="83">
        <v>4635.9034350000011</v>
      </c>
      <c r="F10" s="84">
        <f t="shared" si="1"/>
        <v>4.6822989380730116</v>
      </c>
      <c r="G10" s="85">
        <f t="shared" si="2"/>
        <v>-356.87293200000022</v>
      </c>
      <c r="H10" s="86">
        <f t="shared" si="3"/>
        <v>-7.1477852354607601</v>
      </c>
      <c r="I10" s="86"/>
      <c r="J10" s="83">
        <v>63550.534194999978</v>
      </c>
      <c r="K10" s="83">
        <v>56332.475282000043</v>
      </c>
      <c r="L10" s="84">
        <f t="shared" si="4"/>
        <v>4.6289074507692511</v>
      </c>
    </row>
    <row r="11" spans="1:12" s="26" customFormat="1" ht="15" customHeight="1" x14ac:dyDescent="0.2">
      <c r="B11" s="59" t="s">
        <v>62</v>
      </c>
      <c r="C11" s="83">
        <v>5320.6512749999929</v>
      </c>
      <c r="D11" s="83">
        <v>4327.2764690000076</v>
      </c>
      <c r="E11" s="83">
        <v>4899.1081040000054</v>
      </c>
      <c r="F11" s="84">
        <f t="shared" si="1"/>
        <v>4.9481377242846101</v>
      </c>
      <c r="G11" s="85">
        <f t="shared" si="2"/>
        <v>-421.54317099998752</v>
      </c>
      <c r="H11" s="86">
        <f t="shared" si="3"/>
        <v>-7.9227739089137748</v>
      </c>
      <c r="I11" s="86"/>
      <c r="J11" s="83">
        <v>56632.044493000089</v>
      </c>
      <c r="K11" s="83">
        <v>54605.63547300006</v>
      </c>
      <c r="L11" s="84">
        <f t="shared" si="4"/>
        <v>4.4870109404854377</v>
      </c>
    </row>
    <row r="12" spans="1:12" s="26" customFormat="1" ht="15" customHeight="1" x14ac:dyDescent="0.2">
      <c r="B12" s="59" t="s">
        <v>68</v>
      </c>
      <c r="C12" s="83">
        <v>2954.9243780000015</v>
      </c>
      <c r="D12" s="83">
        <v>2976.0120969999984</v>
      </c>
      <c r="E12" s="83">
        <v>2586.3483910000004</v>
      </c>
      <c r="F12" s="84">
        <f t="shared" si="1"/>
        <v>2.6122322206364386</v>
      </c>
      <c r="G12" s="85">
        <f t="shared" si="2"/>
        <v>-368.57598700000108</v>
      </c>
      <c r="H12" s="86">
        <f t="shared" si="3"/>
        <v>-12.473279849194194</v>
      </c>
      <c r="I12" s="86"/>
      <c r="J12" s="83">
        <v>41385.342288000022</v>
      </c>
      <c r="K12" s="83">
        <v>31797.96711999999</v>
      </c>
      <c r="L12" s="84">
        <f t="shared" si="4"/>
        <v>2.6128773178215958</v>
      </c>
    </row>
    <row r="13" spans="1:12" s="26" customFormat="1" ht="15" customHeight="1" x14ac:dyDescent="0.2">
      <c r="B13" s="59" t="s">
        <v>136</v>
      </c>
      <c r="C13" s="83">
        <v>2420.0681310000014</v>
      </c>
      <c r="D13" s="83">
        <v>2816.1826589999996</v>
      </c>
      <c r="E13" s="83">
        <v>2770.7544289999987</v>
      </c>
      <c r="F13" s="84">
        <f t="shared" si="1"/>
        <v>2.7984837696619937</v>
      </c>
      <c r="G13" s="85">
        <f t="shared" si="2"/>
        <v>350.68629799999735</v>
      </c>
      <c r="H13" s="86">
        <f t="shared" si="3"/>
        <v>14.49076137600678</v>
      </c>
      <c r="I13" s="86"/>
      <c r="J13" s="83">
        <v>33827.027859000016</v>
      </c>
      <c r="K13" s="83">
        <v>30483.11055199998</v>
      </c>
      <c r="L13" s="84">
        <f t="shared" si="4"/>
        <v>2.5048339674479454</v>
      </c>
    </row>
    <row r="14" spans="1:12" s="26" customFormat="1" ht="15" customHeight="1" x14ac:dyDescent="0.2">
      <c r="A14" s="87"/>
      <c r="B14" s="59" t="s">
        <v>61</v>
      </c>
      <c r="C14" s="83">
        <v>2653.6965360000013</v>
      </c>
      <c r="D14" s="83">
        <v>2933.4773410000034</v>
      </c>
      <c r="E14" s="83">
        <v>2817.9035049999979</v>
      </c>
      <c r="F14" s="84">
        <f t="shared" si="1"/>
        <v>2.8461047073241517</v>
      </c>
      <c r="G14" s="85">
        <f t="shared" si="2"/>
        <v>164.20696899999666</v>
      </c>
      <c r="H14" s="86">
        <f t="shared" si="3"/>
        <v>6.1878578342462207</v>
      </c>
      <c r="I14" s="86"/>
      <c r="J14" s="83">
        <v>28413.751332999975</v>
      </c>
      <c r="K14" s="83">
        <v>30308.000013000004</v>
      </c>
      <c r="L14" s="84">
        <f t="shared" si="4"/>
        <v>2.4904449232132033</v>
      </c>
    </row>
    <row r="15" spans="1:12" s="26" customFormat="1" ht="15" customHeight="1" x14ac:dyDescent="0.2">
      <c r="A15" s="87"/>
      <c r="B15" s="59" t="s">
        <v>66</v>
      </c>
      <c r="C15" s="83">
        <v>1894.9778690000001</v>
      </c>
      <c r="D15" s="83">
        <v>1909.9880579999997</v>
      </c>
      <c r="E15" s="83">
        <v>1921.1927460000004</v>
      </c>
      <c r="F15" s="84">
        <f t="shared" si="1"/>
        <v>1.9404197866837951</v>
      </c>
      <c r="G15" s="85">
        <f t="shared" si="2"/>
        <v>26.214877000000342</v>
      </c>
      <c r="H15" s="86">
        <f t="shared" si="3"/>
        <v>1.3833869740037763</v>
      </c>
      <c r="I15" s="86"/>
      <c r="J15" s="83">
        <v>28790.185466999988</v>
      </c>
      <c r="K15" s="83">
        <v>21336.660977000007</v>
      </c>
      <c r="L15" s="84">
        <f t="shared" si="4"/>
        <v>1.7532591720238404</v>
      </c>
    </row>
    <row r="16" spans="1:12" s="26" customFormat="1" ht="15" customHeight="1" x14ac:dyDescent="0.2">
      <c r="B16" s="59" t="s">
        <v>59</v>
      </c>
      <c r="C16" s="83">
        <v>2316.3206569999988</v>
      </c>
      <c r="D16" s="83">
        <v>1351.3053520000001</v>
      </c>
      <c r="E16" s="83">
        <v>1380.0703519999993</v>
      </c>
      <c r="F16" s="84">
        <f t="shared" si="1"/>
        <v>1.3938819119591181</v>
      </c>
      <c r="G16" s="85">
        <f t="shared" si="2"/>
        <v>-936.25030499999957</v>
      </c>
      <c r="H16" s="86">
        <f t="shared" si="3"/>
        <v>-40.419719185710306</v>
      </c>
      <c r="I16" s="86"/>
      <c r="J16" s="83">
        <v>18987.503271999998</v>
      </c>
      <c r="K16" s="83">
        <v>17473.682645000004</v>
      </c>
      <c r="L16" s="84">
        <f t="shared" si="4"/>
        <v>1.4358335823681232</v>
      </c>
    </row>
    <row r="17" spans="1:12" s="26" customFormat="1" ht="15" customHeight="1" x14ac:dyDescent="0.2">
      <c r="B17" s="59" t="s">
        <v>64</v>
      </c>
      <c r="C17" s="83">
        <v>1339.807168</v>
      </c>
      <c r="D17" s="83">
        <v>1458.0985929999997</v>
      </c>
      <c r="E17" s="83">
        <v>1358.6620189999996</v>
      </c>
      <c r="F17" s="84">
        <f t="shared" si="1"/>
        <v>1.3722593272186721</v>
      </c>
      <c r="G17" s="85">
        <f t="shared" si="2"/>
        <v>18.854850999999599</v>
      </c>
      <c r="H17" s="86">
        <f t="shared" si="3"/>
        <v>1.4072809468653029</v>
      </c>
      <c r="I17" s="86"/>
      <c r="J17" s="83">
        <v>17261.658355</v>
      </c>
      <c r="K17" s="83">
        <v>16041.315983999993</v>
      </c>
      <c r="L17" s="84">
        <f t="shared" si="4"/>
        <v>1.3181342858940162</v>
      </c>
    </row>
    <row r="18" spans="1:12" s="26" customFormat="1" ht="15" customHeight="1" x14ac:dyDescent="0.2">
      <c r="B18" s="59" t="s">
        <v>137</v>
      </c>
      <c r="C18" s="83">
        <v>1426.1830859999989</v>
      </c>
      <c r="D18" s="83">
        <v>1445.5638290000004</v>
      </c>
      <c r="E18" s="83">
        <v>1369.8674380000018</v>
      </c>
      <c r="F18" s="84">
        <f t="shared" si="1"/>
        <v>1.3835768885570423</v>
      </c>
      <c r="G18" s="85">
        <f t="shared" si="2"/>
        <v>-56.315647999997054</v>
      </c>
      <c r="H18" s="86">
        <f t="shared" si="3"/>
        <v>-3.9486969487168002</v>
      </c>
      <c r="I18" s="86"/>
      <c r="J18" s="83">
        <v>17341.492403999997</v>
      </c>
      <c r="K18" s="83">
        <v>16018.996695000027</v>
      </c>
      <c r="L18" s="84">
        <f t="shared" si="4"/>
        <v>1.316300282991949</v>
      </c>
    </row>
    <row r="19" spans="1:12" s="26" customFormat="1" ht="15" customHeight="1" x14ac:dyDescent="0.2">
      <c r="B19" s="59" t="s">
        <v>69</v>
      </c>
      <c r="C19" s="83">
        <v>1308.1728340000016</v>
      </c>
      <c r="D19" s="83">
        <v>1372.6431819999993</v>
      </c>
      <c r="E19" s="83">
        <v>1366.471808</v>
      </c>
      <c r="F19" s="84">
        <f t="shared" si="1"/>
        <v>1.3801472755450324</v>
      </c>
      <c r="G19" s="85">
        <f t="shared" si="2"/>
        <v>58.298973999998452</v>
      </c>
      <c r="H19" s="86">
        <f t="shared" si="3"/>
        <v>4.4565192369679174</v>
      </c>
      <c r="I19" s="86"/>
      <c r="J19" s="83">
        <v>18095.883296999993</v>
      </c>
      <c r="K19" s="83">
        <v>14869.947671000002</v>
      </c>
      <c r="L19" s="84">
        <f t="shared" si="4"/>
        <v>1.2218815385311961</v>
      </c>
    </row>
    <row r="20" spans="1:12" s="26" customFormat="1" ht="15" customHeight="1" x14ac:dyDescent="0.2">
      <c r="B20" s="59" t="s">
        <v>67</v>
      </c>
      <c r="C20" s="83">
        <v>1020.5794709999999</v>
      </c>
      <c r="D20" s="83">
        <v>1090.0626039999993</v>
      </c>
      <c r="E20" s="83">
        <v>1092.2823079999996</v>
      </c>
      <c r="F20" s="84">
        <f t="shared" si="1"/>
        <v>1.1032137236103441</v>
      </c>
      <c r="G20" s="85">
        <f t="shared" si="2"/>
        <v>71.702836999999704</v>
      </c>
      <c r="H20" s="86">
        <f t="shared" si="3"/>
        <v>7.0256985406283672</v>
      </c>
      <c r="I20" s="86"/>
      <c r="J20" s="83">
        <v>11944.733390000007</v>
      </c>
      <c r="K20" s="83">
        <v>12456.528239999996</v>
      </c>
      <c r="L20" s="84">
        <f t="shared" si="4"/>
        <v>1.0235679524502936</v>
      </c>
    </row>
    <row r="21" spans="1:12" s="26" customFormat="1" ht="15" customHeight="1" x14ac:dyDescent="0.2">
      <c r="B21" s="59" t="s">
        <v>65</v>
      </c>
      <c r="C21" s="83">
        <v>975.66956700000014</v>
      </c>
      <c r="D21" s="83">
        <v>1050.0636660000005</v>
      </c>
      <c r="E21" s="83">
        <v>1232.9918919999993</v>
      </c>
      <c r="F21" s="84">
        <f t="shared" si="1"/>
        <v>1.2453315103540825</v>
      </c>
      <c r="G21" s="85">
        <f t="shared" si="2"/>
        <v>257.32232499999918</v>
      </c>
      <c r="H21" s="86">
        <f t="shared" si="3"/>
        <v>26.373921428257397</v>
      </c>
      <c r="I21" s="86"/>
      <c r="J21" s="83">
        <v>9947.9897520000031</v>
      </c>
      <c r="K21" s="83">
        <v>11595.113715999993</v>
      </c>
      <c r="L21" s="84">
        <f t="shared" si="4"/>
        <v>0.95278448184326781</v>
      </c>
    </row>
    <row r="22" spans="1:12" s="26" customFormat="1" ht="15" customHeight="1" x14ac:dyDescent="0.2">
      <c r="B22" s="59" t="s">
        <v>70</v>
      </c>
      <c r="C22" s="83">
        <v>573.8336129999999</v>
      </c>
      <c r="D22" s="83">
        <v>655.70045799999991</v>
      </c>
      <c r="E22" s="83">
        <v>704.73440900000003</v>
      </c>
      <c r="F22" s="84">
        <f t="shared" si="1"/>
        <v>0.71178729694230802</v>
      </c>
      <c r="G22" s="85">
        <f t="shared" si="2"/>
        <v>130.90079600000013</v>
      </c>
      <c r="H22" s="86">
        <f t="shared" si="3"/>
        <v>22.811629196075025</v>
      </c>
      <c r="I22" s="86"/>
      <c r="J22" s="83">
        <v>7394.6246740000006</v>
      </c>
      <c r="K22" s="83">
        <v>7747.5374269999993</v>
      </c>
      <c r="L22" s="84">
        <f t="shared" si="4"/>
        <v>0.63662449664116116</v>
      </c>
    </row>
    <row r="23" spans="1:12" s="26" customFormat="1" ht="15" customHeight="1" x14ac:dyDescent="0.2">
      <c r="B23" s="59" t="s">
        <v>71</v>
      </c>
      <c r="C23" s="83">
        <v>289.7041319999999</v>
      </c>
      <c r="D23" s="83">
        <v>275.86755599999992</v>
      </c>
      <c r="E23" s="83">
        <v>287.35323799999981</v>
      </c>
      <c r="F23" s="84">
        <f t="shared" si="1"/>
        <v>0.29022903086833607</v>
      </c>
      <c r="G23" s="85">
        <f t="shared" si="2"/>
        <v>-2.3508940000000962</v>
      </c>
      <c r="H23" s="86">
        <f t="shared" si="3"/>
        <v>-0.81148100435105186</v>
      </c>
      <c r="I23" s="86"/>
      <c r="J23" s="83">
        <v>2756.650196000001</v>
      </c>
      <c r="K23" s="83">
        <v>3115.3844399999998</v>
      </c>
      <c r="L23" s="84">
        <f t="shared" si="4"/>
        <v>0.25599489768798583</v>
      </c>
    </row>
    <row r="24" spans="1:12" s="26" customFormat="1" ht="15" customHeight="1" x14ac:dyDescent="0.2">
      <c r="B24" s="59" t="s">
        <v>63</v>
      </c>
      <c r="C24" s="83">
        <v>4513.7765000000009</v>
      </c>
      <c r="D24" s="83">
        <v>4010.1417879999967</v>
      </c>
      <c r="E24" s="83">
        <v>3983.2460380000043</v>
      </c>
      <c r="F24" s="84">
        <f>E24/$E$5*100</f>
        <v>4.0231098329188875</v>
      </c>
      <c r="G24" s="85">
        <f>E24-C24</f>
        <v>-530.53046199999653</v>
      </c>
      <c r="H24" s="86">
        <f>(G24/C24)*100</f>
        <v>-11.753582881208152</v>
      </c>
      <c r="I24" s="86"/>
      <c r="J24" s="83">
        <v>53190.065190999958</v>
      </c>
      <c r="K24" s="83">
        <v>45101.006318000123</v>
      </c>
      <c r="L24" s="84">
        <f>K24/$K$5*100</f>
        <v>3.7060040968817458</v>
      </c>
    </row>
    <row r="25" spans="1:12" s="26" customFormat="1" ht="9.9499999999999993" customHeight="1" x14ac:dyDescent="0.2">
      <c r="B25" s="59"/>
      <c r="C25" s="83"/>
      <c r="D25" s="83"/>
      <c r="E25" s="83"/>
      <c r="F25" s="84"/>
      <c r="G25" s="85"/>
      <c r="H25" s="86"/>
      <c r="I25" s="86"/>
      <c r="J25" s="83"/>
      <c r="K25" s="83"/>
      <c r="L25" s="84"/>
    </row>
    <row r="26" spans="1:12" s="27" customFormat="1" ht="15" customHeight="1" x14ac:dyDescent="0.2">
      <c r="A26" s="88" t="s">
        <v>53</v>
      </c>
      <c r="B26" s="89"/>
      <c r="C26" s="89">
        <f>SUM(C27:C33)</f>
        <v>11021.605834999998</v>
      </c>
      <c r="D26" s="89">
        <f t="shared" ref="D26:E26" si="5">SUM(D27:D33)</f>
        <v>8341.5844510000006</v>
      </c>
      <c r="E26" s="89">
        <f t="shared" si="5"/>
        <v>8167.5493130000013</v>
      </c>
      <c r="F26" s="90">
        <f>E26/$E$46*100</f>
        <v>6.8951863770108357</v>
      </c>
      <c r="G26" s="91">
        <f>E26-C26</f>
        <v>-2854.0565219999971</v>
      </c>
      <c r="H26" s="92">
        <f>(G26/C26)*100</f>
        <v>-25.895106073714867</v>
      </c>
      <c r="I26" s="92"/>
      <c r="J26" s="89">
        <f t="shared" ref="J26" si="6">SUM(J27:J33)</f>
        <v>120903.07965699998</v>
      </c>
      <c r="K26" s="89">
        <f t="shared" ref="K26" si="7">SUM(K27:K33)</f>
        <v>94239.259014000039</v>
      </c>
      <c r="L26" s="90">
        <f>K26/$K$46*100</f>
        <v>6.610140802630152</v>
      </c>
    </row>
    <row r="27" spans="1:12" s="108" customFormat="1" ht="24.75" customHeight="1" x14ac:dyDescent="0.2">
      <c r="B27" s="60" t="s">
        <v>138</v>
      </c>
      <c r="C27" s="109">
        <v>9008.6614149999987</v>
      </c>
      <c r="D27" s="109">
        <v>6074.0248250000013</v>
      </c>
      <c r="E27" s="109">
        <v>6189.6901440000011</v>
      </c>
      <c r="F27" s="110">
        <f>E27/$E$26*100</f>
        <v>75.783933549664511</v>
      </c>
      <c r="G27" s="111">
        <f>E27-C27</f>
        <v>-2818.9712709999976</v>
      </c>
      <c r="H27" s="112">
        <f>(G27/C27)*100</f>
        <v>-31.291788437139285</v>
      </c>
      <c r="I27" s="112"/>
      <c r="J27" s="109">
        <v>96600.285524999985</v>
      </c>
      <c r="K27" s="109">
        <v>70295.578293000028</v>
      </c>
      <c r="L27" s="110">
        <f>K27/$K$26*100</f>
        <v>74.59266873326861</v>
      </c>
    </row>
    <row r="28" spans="1:12" s="26" customFormat="1" ht="15" customHeight="1" x14ac:dyDescent="0.2">
      <c r="B28" s="59" t="s">
        <v>72</v>
      </c>
      <c r="C28" s="83">
        <v>300.78706699999998</v>
      </c>
      <c r="D28" s="83">
        <v>346.04403399999995</v>
      </c>
      <c r="E28" s="83">
        <v>310.518935</v>
      </c>
      <c r="F28" s="84">
        <f t="shared" ref="F28:F33" si="8">E28/$E$26*100</f>
        <v>3.8018617715078613</v>
      </c>
      <c r="G28" s="85">
        <f t="shared" ref="G28:G33" si="9">E28-C28</f>
        <v>9.7318680000000199</v>
      </c>
      <c r="H28" s="86">
        <f t="shared" ref="H28:H33" si="10">(G28/C28)*100</f>
        <v>3.2354675674935254</v>
      </c>
      <c r="I28" s="86"/>
      <c r="J28" s="83">
        <v>4592.2898950000008</v>
      </c>
      <c r="K28" s="83">
        <v>3714.2201939999986</v>
      </c>
      <c r="L28" s="84">
        <f t="shared" ref="L28:L33" si="11">K28/$K$26*100</f>
        <v>3.9412663393800873</v>
      </c>
    </row>
    <row r="29" spans="1:12" s="26" customFormat="1" ht="15" customHeight="1" x14ac:dyDescent="0.2">
      <c r="B29" s="59" t="s">
        <v>74</v>
      </c>
      <c r="C29" s="83">
        <v>321.20742300000012</v>
      </c>
      <c r="D29" s="83">
        <v>280.88099000000005</v>
      </c>
      <c r="E29" s="83">
        <v>258.63327299999997</v>
      </c>
      <c r="F29" s="84">
        <f t="shared" si="8"/>
        <v>3.1665957937755271</v>
      </c>
      <c r="G29" s="85">
        <f t="shared" si="9"/>
        <v>-62.574150000000145</v>
      </c>
      <c r="H29" s="86">
        <f t="shared" si="10"/>
        <v>-19.480916541583202</v>
      </c>
      <c r="I29" s="86"/>
      <c r="J29" s="83">
        <v>3950.5386980000003</v>
      </c>
      <c r="K29" s="83">
        <v>3414.4189900000015</v>
      </c>
      <c r="L29" s="84">
        <f t="shared" si="11"/>
        <v>3.6231386215513015</v>
      </c>
    </row>
    <row r="30" spans="1:12" s="26" customFormat="1" ht="15" customHeight="1" x14ac:dyDescent="0.2">
      <c r="B30" s="59" t="s">
        <v>75</v>
      </c>
      <c r="C30" s="83">
        <v>275.61065400000001</v>
      </c>
      <c r="D30" s="83">
        <v>252.02646199999995</v>
      </c>
      <c r="E30" s="83">
        <v>287.79413099999999</v>
      </c>
      <c r="F30" s="84">
        <f t="shared" si="8"/>
        <v>3.5236289365517286</v>
      </c>
      <c r="G30" s="85">
        <f t="shared" si="9"/>
        <v>12.183476999999982</v>
      </c>
      <c r="H30" s="86">
        <f t="shared" si="10"/>
        <v>4.4205392002008681</v>
      </c>
      <c r="I30" s="86"/>
      <c r="J30" s="83">
        <v>3591.83628</v>
      </c>
      <c r="K30" s="83">
        <v>3144.6375849999995</v>
      </c>
      <c r="L30" s="84">
        <f t="shared" si="11"/>
        <v>3.3368657796140324</v>
      </c>
    </row>
    <row r="31" spans="1:12" s="26" customFormat="1" ht="15" customHeight="1" x14ac:dyDescent="0.2">
      <c r="B31" s="59" t="s">
        <v>73</v>
      </c>
      <c r="C31" s="83">
        <v>269.44919299999998</v>
      </c>
      <c r="D31" s="83">
        <v>234.28389200000007</v>
      </c>
      <c r="E31" s="83">
        <v>204.42672299999995</v>
      </c>
      <c r="F31" s="84">
        <f t="shared" si="8"/>
        <v>2.5029138504816997</v>
      </c>
      <c r="G31" s="85">
        <f t="shared" si="9"/>
        <v>-65.022470000000027</v>
      </c>
      <c r="H31" s="86">
        <f t="shared" si="10"/>
        <v>-24.131625437824201</v>
      </c>
      <c r="I31" s="86"/>
      <c r="J31" s="83">
        <v>2700.1364879999996</v>
      </c>
      <c r="K31" s="83">
        <v>2812.0047990000007</v>
      </c>
      <c r="L31" s="84">
        <f t="shared" si="11"/>
        <v>2.9838995217293185</v>
      </c>
    </row>
    <row r="32" spans="1:12" s="26" customFormat="1" ht="15" customHeight="1" x14ac:dyDescent="0.2">
      <c r="B32" s="59" t="s">
        <v>76</v>
      </c>
      <c r="C32" s="83">
        <v>37.593350000000001</v>
      </c>
      <c r="D32" s="83">
        <v>52.757342000000001</v>
      </c>
      <c r="E32" s="83">
        <v>24.982401000000003</v>
      </c>
      <c r="F32" s="84">
        <f t="shared" si="8"/>
        <v>0.30587389243229168</v>
      </c>
      <c r="G32" s="85">
        <f t="shared" si="9"/>
        <v>-12.610948999999998</v>
      </c>
      <c r="H32" s="86">
        <f t="shared" si="10"/>
        <v>-33.545690926719743</v>
      </c>
      <c r="I32" s="86"/>
      <c r="J32" s="83">
        <v>535.04255000000001</v>
      </c>
      <c r="K32" s="83">
        <v>563.08517100000017</v>
      </c>
      <c r="L32" s="84">
        <f t="shared" si="11"/>
        <v>0.59750594061478046</v>
      </c>
    </row>
    <row r="33" spans="1:12" s="26" customFormat="1" ht="15" customHeight="1" x14ac:dyDescent="0.2">
      <c r="B33" s="59" t="s">
        <v>139</v>
      </c>
      <c r="C33" s="83">
        <v>808.29673300000036</v>
      </c>
      <c r="D33" s="83">
        <v>1101.5669059999993</v>
      </c>
      <c r="E33" s="83">
        <v>891.50370600000008</v>
      </c>
      <c r="F33" s="84">
        <f t="shared" si="8"/>
        <v>10.915192205586379</v>
      </c>
      <c r="G33" s="85">
        <f t="shared" si="9"/>
        <v>83.206972999999721</v>
      </c>
      <c r="H33" s="86">
        <f t="shared" si="10"/>
        <v>10.294112248997509</v>
      </c>
      <c r="I33" s="86"/>
      <c r="J33" s="83">
        <v>8932.9502209999937</v>
      </c>
      <c r="K33" s="83">
        <v>10295.313982000001</v>
      </c>
      <c r="L33" s="84">
        <f t="shared" si="11"/>
        <v>10.924655063841859</v>
      </c>
    </row>
    <row r="34" spans="1:12" s="26" customFormat="1" ht="9.9499999999999993" customHeight="1" x14ac:dyDescent="0.2">
      <c r="B34" s="59"/>
      <c r="C34" s="83"/>
      <c r="D34" s="83"/>
      <c r="E34" s="83"/>
      <c r="F34" s="84"/>
      <c r="G34" s="85"/>
      <c r="H34" s="86"/>
      <c r="I34" s="86"/>
      <c r="J34" s="83"/>
      <c r="K34" s="83"/>
      <c r="L34" s="84"/>
    </row>
    <row r="35" spans="1:12" s="27" customFormat="1" ht="15" customHeight="1" x14ac:dyDescent="0.2">
      <c r="A35" s="88" t="s">
        <v>54</v>
      </c>
      <c r="B35" s="89"/>
      <c r="C35" s="89">
        <f>SUM(C36:C42)</f>
        <v>9506.2429300000022</v>
      </c>
      <c r="D35" s="89">
        <f t="shared" ref="D35:E35" si="12">SUM(D36:D42)</f>
        <v>10168.972860000003</v>
      </c>
      <c r="E35" s="89">
        <f t="shared" si="12"/>
        <v>10371.782958999998</v>
      </c>
      <c r="F35" s="90">
        <f>E35/$E$46*100</f>
        <v>8.7560385402732024</v>
      </c>
      <c r="G35" s="91">
        <f>E35-C35</f>
        <v>865.54002899999614</v>
      </c>
      <c r="H35" s="92">
        <f>(G35/C35)*100</f>
        <v>9.1049643415750161</v>
      </c>
      <c r="I35" s="92"/>
      <c r="J35" s="89">
        <f t="shared" ref="J35" si="13">SUM(J36:J42)</f>
        <v>117345.54247200002</v>
      </c>
      <c r="K35" s="89">
        <f t="shared" ref="K35" si="14">SUM(K36:K42)</f>
        <v>105460.81753199999</v>
      </c>
      <c r="L35" s="90">
        <f>K35/$K$46*100</f>
        <v>7.3972446339316464</v>
      </c>
    </row>
    <row r="36" spans="1:12" s="26" customFormat="1" ht="15" customHeight="1" x14ac:dyDescent="0.2">
      <c r="B36" s="59" t="s">
        <v>79</v>
      </c>
      <c r="C36" s="83">
        <v>6245.0699270000005</v>
      </c>
      <c r="D36" s="83">
        <v>5629.6090110000005</v>
      </c>
      <c r="E36" s="83">
        <v>6239.439582</v>
      </c>
      <c r="F36" s="84">
        <f>E36/$E$35*100</f>
        <v>60.157830207831296</v>
      </c>
      <c r="G36" s="85">
        <f>E36-C36</f>
        <v>-5.6303450000004887</v>
      </c>
      <c r="H36" s="86">
        <f>(G36/C36)*100</f>
        <v>-9.0156636607993709E-2</v>
      </c>
      <c r="I36" s="86"/>
      <c r="J36" s="83">
        <v>68002.481704999998</v>
      </c>
      <c r="K36" s="83">
        <v>59601.839093000002</v>
      </c>
      <c r="L36" s="84">
        <f>K36/$K$35*100</f>
        <v>56.515623989843448</v>
      </c>
    </row>
    <row r="37" spans="1:12" s="26" customFormat="1" ht="15" customHeight="1" x14ac:dyDescent="0.2">
      <c r="B37" s="59" t="s">
        <v>77</v>
      </c>
      <c r="C37" s="83">
        <v>1968.1309270000002</v>
      </c>
      <c r="D37" s="83">
        <v>3068.5673379999998</v>
      </c>
      <c r="E37" s="83">
        <v>2659.7748320000001</v>
      </c>
      <c r="F37" s="84">
        <f t="shared" ref="F37:F42" si="15">E37/$E$35*100</f>
        <v>25.644335622083283</v>
      </c>
      <c r="G37" s="85">
        <f t="shared" ref="G37:G42" si="16">E37-C37</f>
        <v>691.6439049999999</v>
      </c>
      <c r="H37" s="86">
        <f t="shared" ref="H37:H42" si="17">(G37/C37)*100</f>
        <v>35.14216943149534</v>
      </c>
      <c r="I37" s="86"/>
      <c r="J37" s="83">
        <v>31847.273611000001</v>
      </c>
      <c r="K37" s="83">
        <v>28732.530556000002</v>
      </c>
      <c r="L37" s="84">
        <f t="shared" ref="L37:L42" si="18">K37/$K$35*100</f>
        <v>27.244744757721691</v>
      </c>
    </row>
    <row r="38" spans="1:12" s="26" customFormat="1" ht="15" customHeight="1" x14ac:dyDescent="0.2">
      <c r="B38" s="59" t="s">
        <v>142</v>
      </c>
      <c r="C38" s="83">
        <v>829.41161999999997</v>
      </c>
      <c r="D38" s="83">
        <v>974.0290980000002</v>
      </c>
      <c r="E38" s="83">
        <v>665.34684899999979</v>
      </c>
      <c r="F38" s="84">
        <f t="shared" si="15"/>
        <v>6.4149708071422049</v>
      </c>
      <c r="G38" s="85">
        <f t="shared" si="16"/>
        <v>-164.06477100000018</v>
      </c>
      <c r="H38" s="86">
        <f t="shared" si="17"/>
        <v>-19.780862366022816</v>
      </c>
      <c r="I38" s="86"/>
      <c r="J38" s="83">
        <v>10418.950557000006</v>
      </c>
      <c r="K38" s="83">
        <v>10301.843626999997</v>
      </c>
      <c r="L38" s="84">
        <f t="shared" si="18"/>
        <v>9.7684086545925997</v>
      </c>
    </row>
    <row r="39" spans="1:12" s="26" customFormat="1" ht="15" customHeight="1" x14ac:dyDescent="0.2">
      <c r="B39" s="59" t="s">
        <v>140</v>
      </c>
      <c r="C39" s="83">
        <v>127.196568</v>
      </c>
      <c r="D39" s="83">
        <v>232.25028500000002</v>
      </c>
      <c r="E39" s="83">
        <v>542.65519700000004</v>
      </c>
      <c r="F39" s="84">
        <f t="shared" si="15"/>
        <v>5.2320338667433939</v>
      </c>
      <c r="G39" s="85">
        <f t="shared" si="16"/>
        <v>415.45862900000003</v>
      </c>
      <c r="H39" s="86">
        <f t="shared" si="17"/>
        <v>326.62723179763782</v>
      </c>
      <c r="I39" s="86"/>
      <c r="J39" s="83">
        <v>3377.8483030000002</v>
      </c>
      <c r="K39" s="83">
        <v>3210.8076520000004</v>
      </c>
      <c r="L39" s="84">
        <f t="shared" si="18"/>
        <v>3.0445503146471862</v>
      </c>
    </row>
    <row r="40" spans="1:12" s="26" customFormat="1" ht="15" customHeight="1" x14ac:dyDescent="0.2">
      <c r="B40" s="59" t="s">
        <v>80</v>
      </c>
      <c r="C40" s="83">
        <v>211.951123</v>
      </c>
      <c r="D40" s="83">
        <v>123.34375</v>
      </c>
      <c r="E40" s="83">
        <v>137.68289299999998</v>
      </c>
      <c r="F40" s="84">
        <f t="shared" si="15"/>
        <v>1.3274756475744336</v>
      </c>
      <c r="G40" s="85">
        <f t="shared" si="16"/>
        <v>-74.268230000000017</v>
      </c>
      <c r="H40" s="86">
        <f t="shared" si="17"/>
        <v>-35.04026256091128</v>
      </c>
      <c r="I40" s="86"/>
      <c r="J40" s="83">
        <v>2207.0363780000002</v>
      </c>
      <c r="K40" s="83">
        <v>1904.0910569999999</v>
      </c>
      <c r="L40" s="84">
        <f t="shared" si="18"/>
        <v>1.8054962037651958</v>
      </c>
    </row>
    <row r="41" spans="1:12" s="26" customFormat="1" ht="15" customHeight="1" x14ac:dyDescent="0.2">
      <c r="B41" s="59" t="s">
        <v>141</v>
      </c>
      <c r="C41" s="83">
        <v>111.87196400000003</v>
      </c>
      <c r="D41" s="83">
        <v>138.35435300000003</v>
      </c>
      <c r="E41" s="83">
        <v>122.94098499999996</v>
      </c>
      <c r="F41" s="84">
        <f t="shared" si="15"/>
        <v>1.1853408954467111</v>
      </c>
      <c r="G41" s="85">
        <f t="shared" si="16"/>
        <v>11.069020999999921</v>
      </c>
      <c r="H41" s="86">
        <f t="shared" si="17"/>
        <v>9.8943654908927119</v>
      </c>
      <c r="I41" s="86"/>
      <c r="J41" s="83">
        <v>1424.7688529999991</v>
      </c>
      <c r="K41" s="83">
        <v>1614.5411809999994</v>
      </c>
      <c r="L41" s="84">
        <f t="shared" si="18"/>
        <v>1.5309393751950566</v>
      </c>
    </row>
    <row r="42" spans="1:12" s="26" customFormat="1" ht="15" customHeight="1" x14ac:dyDescent="0.2">
      <c r="B42" s="59" t="s">
        <v>78</v>
      </c>
      <c r="C42" s="83">
        <v>12.610801</v>
      </c>
      <c r="D42" s="83">
        <v>2.8190249999999994</v>
      </c>
      <c r="E42" s="83">
        <v>3.9426209999999999</v>
      </c>
      <c r="F42" s="84">
        <f t="shared" si="15"/>
        <v>3.8012953178689829E-2</v>
      </c>
      <c r="G42" s="85">
        <f t="shared" si="16"/>
        <v>-8.6681799999999996</v>
      </c>
      <c r="H42" s="86">
        <f t="shared" si="17"/>
        <v>-68.73615720365423</v>
      </c>
      <c r="I42" s="86"/>
      <c r="J42" s="83">
        <v>67.183064999999999</v>
      </c>
      <c r="K42" s="83">
        <v>95.164365999999987</v>
      </c>
      <c r="L42" s="84">
        <f t="shared" si="18"/>
        <v>9.0236704234844617E-2</v>
      </c>
    </row>
    <row r="43" spans="1:12" s="26" customFormat="1" ht="9.9499999999999993" customHeight="1" x14ac:dyDescent="0.2">
      <c r="B43" s="59"/>
      <c r="C43" s="83"/>
      <c r="D43" s="83"/>
      <c r="E43" s="83"/>
      <c r="F43" s="84"/>
      <c r="G43" s="85"/>
      <c r="H43" s="86"/>
      <c r="I43" s="86"/>
      <c r="J43" s="83"/>
      <c r="K43" s="83"/>
      <c r="L43" s="84"/>
    </row>
    <row r="44" spans="1:12" s="27" customFormat="1" ht="15" customHeight="1" x14ac:dyDescent="0.2">
      <c r="A44" s="88" t="s">
        <v>55</v>
      </c>
      <c r="B44" s="89"/>
      <c r="C44" s="89">
        <v>699.72328800000003</v>
      </c>
      <c r="D44" s="89">
        <v>881.11510499999986</v>
      </c>
      <c r="E44" s="89">
        <v>904.45368400000018</v>
      </c>
      <c r="F44" s="90">
        <f>E44/$E$46*100</f>
        <v>0.7635554413645036</v>
      </c>
      <c r="G44" s="91">
        <f>E44-C44</f>
        <v>204.73039600000016</v>
      </c>
      <c r="H44" s="92">
        <f>(G44/C44)*100</f>
        <v>29.258765502170931</v>
      </c>
      <c r="I44" s="92"/>
      <c r="J44" s="89">
        <v>7092.1938520000003</v>
      </c>
      <c r="K44" s="89">
        <v>9005.6503339999945</v>
      </c>
      <c r="L44" s="90">
        <f>K44/$K$46*100</f>
        <v>0.63167534793699653</v>
      </c>
    </row>
    <row r="45" spans="1:12" s="26" customFormat="1" ht="9.9499999999999993" customHeight="1" x14ac:dyDescent="0.2">
      <c r="B45" s="59"/>
      <c r="C45" s="83"/>
      <c r="D45" s="83"/>
      <c r="E45" s="83"/>
      <c r="F45" s="84"/>
      <c r="G45" s="85"/>
      <c r="H45" s="86"/>
      <c r="I45" s="86"/>
      <c r="J45" s="83"/>
      <c r="K45" s="83"/>
      <c r="L45" s="84"/>
    </row>
    <row r="46" spans="1:12" s="26" customFormat="1" ht="15" customHeight="1" x14ac:dyDescent="0.2">
      <c r="A46" s="48" t="s">
        <v>34</v>
      </c>
      <c r="B46" s="93"/>
      <c r="C46" s="93">
        <v>131606.255974</v>
      </c>
      <c r="D46" s="93">
        <v>121735.60946199999</v>
      </c>
      <c r="E46" s="93">
        <v>118452.91579399996</v>
      </c>
      <c r="F46" s="94">
        <v>100</v>
      </c>
      <c r="G46" s="95">
        <f>E46-C46</f>
        <v>-13153.340180000043</v>
      </c>
      <c r="H46" s="94">
        <f>(G46/C46)*100</f>
        <v>-9.9944642316992915</v>
      </c>
      <c r="I46" s="96"/>
      <c r="J46" s="93">
        <v>1550009.2746339987</v>
      </c>
      <c r="K46" s="93">
        <v>1425677.0290960001</v>
      </c>
      <c r="L46" s="94">
        <v>100</v>
      </c>
    </row>
    <row r="47" spans="1:12" x14ac:dyDescent="0.2">
      <c r="C47" s="39"/>
      <c r="D47" s="39"/>
      <c r="E47" s="39"/>
    </row>
    <row r="48" spans="1:12" x14ac:dyDescent="0.2">
      <c r="C48" s="39"/>
      <c r="D48" s="39"/>
      <c r="E48" s="39"/>
      <c r="G48" s="39"/>
      <c r="H48" s="39"/>
      <c r="I48" s="39"/>
      <c r="J48" s="39"/>
      <c r="K48" s="39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3C4E-9CA0-4C23-BDC7-9447F395F57A}">
  <dimension ref="A1:L46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" sqref="J4:K4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bestFit="1" customWidth="1"/>
    <col min="5" max="5" width="10.42578125" style="25" bestFit="1" customWidth="1"/>
    <col min="6" max="6" width="9" style="25" bestFit="1" customWidth="1"/>
    <col min="7" max="7" width="12.7109375" style="25" bestFit="1" customWidth="1"/>
    <col min="8" max="8" width="8" style="25" bestFit="1" customWidth="1"/>
    <col min="9" max="9" width="0.7109375" style="25" customWidth="1"/>
    <col min="10" max="10" width="9.85546875" style="25" bestFit="1" customWidth="1"/>
    <col min="11" max="11" width="11.5703125" style="25" bestFit="1" customWidth="1"/>
    <col min="12" max="12" width="9" style="25" bestFit="1" customWidth="1"/>
    <col min="13" max="16384" width="9.140625" style="25"/>
  </cols>
  <sheetData>
    <row r="1" spans="1:12" x14ac:dyDescent="0.2">
      <c r="A1" s="34" t="s">
        <v>128</v>
      </c>
    </row>
    <row r="3" spans="1:12" s="26" customFormat="1" x14ac:dyDescent="0.2">
      <c r="A3" s="37"/>
      <c r="B3" s="38"/>
      <c r="C3" s="115" t="s">
        <v>122</v>
      </c>
      <c r="D3" s="115"/>
      <c r="E3" s="115"/>
      <c r="F3" s="17"/>
      <c r="G3" s="116" t="s">
        <v>0</v>
      </c>
      <c r="H3" s="116"/>
      <c r="I3" s="18"/>
      <c r="J3" s="115" t="s">
        <v>122</v>
      </c>
      <c r="K3" s="115"/>
      <c r="L3" s="115"/>
    </row>
    <row r="4" spans="1:12" s="26" customFormat="1" ht="24" x14ac:dyDescent="0.2">
      <c r="A4" s="37"/>
      <c r="B4" s="36" t="s">
        <v>131</v>
      </c>
      <c r="C4" s="21" t="s">
        <v>183</v>
      </c>
      <c r="D4" s="21" t="s">
        <v>180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2" s="27" customFormat="1" ht="15" customHeight="1" x14ac:dyDescent="0.2">
      <c r="A5" s="54" t="s">
        <v>52</v>
      </c>
      <c r="B5" s="89"/>
      <c r="C5" s="89">
        <f>SUM(C6:C24)</f>
        <v>87214.395133999991</v>
      </c>
      <c r="D5" s="89">
        <f t="shared" ref="D5:E5" si="0">SUM(D6:D24)</f>
        <v>92080.446340999973</v>
      </c>
      <c r="E5" s="89">
        <f t="shared" si="0"/>
        <v>89211.721801000022</v>
      </c>
      <c r="F5" s="91">
        <f>E5/$E$46*100</f>
        <v>83.643817676289103</v>
      </c>
      <c r="G5" s="92">
        <f>E5-C5</f>
        <v>1997.3266670000303</v>
      </c>
      <c r="H5" s="92">
        <f>(G5/C5)*100</f>
        <v>2.2901341732993168</v>
      </c>
      <c r="I5" s="89"/>
      <c r="J5" s="89">
        <f t="shared" ref="J5:K5" si="1">SUM(J6:J24)</f>
        <v>1076348.6758750004</v>
      </c>
      <c r="K5" s="90">
        <f t="shared" si="1"/>
        <v>1014652.467956</v>
      </c>
      <c r="L5" s="90">
        <f>K5/$K$46*100</f>
        <v>83.746732234817415</v>
      </c>
    </row>
    <row r="6" spans="1:12" s="26" customFormat="1" ht="15" customHeight="1" x14ac:dyDescent="0.2">
      <c r="B6" s="59" t="s">
        <v>57</v>
      </c>
      <c r="C6" s="83">
        <v>30519.242513000008</v>
      </c>
      <c r="D6" s="83">
        <v>32792.570990999979</v>
      </c>
      <c r="E6" s="83">
        <v>32408.311236000009</v>
      </c>
      <c r="F6" s="84">
        <f>E6/$E$5*100</f>
        <v>36.327413687061835</v>
      </c>
      <c r="G6" s="85">
        <f>E6-C6</f>
        <v>1889.0687230000003</v>
      </c>
      <c r="H6" s="86">
        <f>(G6/C6)*100</f>
        <v>6.1897628101199782</v>
      </c>
      <c r="I6" s="86"/>
      <c r="J6" s="83">
        <v>393473.91991600016</v>
      </c>
      <c r="K6" s="83">
        <v>355937.14558300003</v>
      </c>
      <c r="L6" s="84">
        <f>K6/$K$5*100</f>
        <v>35.079710228274443</v>
      </c>
    </row>
    <row r="7" spans="1:12" s="26" customFormat="1" ht="15" customHeight="1" x14ac:dyDescent="0.2">
      <c r="B7" s="59" t="s">
        <v>58</v>
      </c>
      <c r="C7" s="83">
        <v>11168.675082000003</v>
      </c>
      <c r="D7" s="83">
        <v>11007.896264000003</v>
      </c>
      <c r="E7" s="83">
        <v>10587.738534999999</v>
      </c>
      <c r="F7" s="84">
        <f t="shared" ref="F7:F24" si="2">E7/$E$5*100</f>
        <v>11.868102443552788</v>
      </c>
      <c r="G7" s="85">
        <f t="shared" ref="G7:G24" si="3">E7-C7</f>
        <v>-580.93654700000479</v>
      </c>
      <c r="H7" s="86">
        <f t="shared" ref="H7:H24" si="4">(G7/C7)*100</f>
        <v>-5.201481310314696</v>
      </c>
      <c r="I7" s="86"/>
      <c r="J7" s="83">
        <v>145638.85415900016</v>
      </c>
      <c r="K7" s="83">
        <v>137933.45625499997</v>
      </c>
      <c r="L7" s="84">
        <f t="shared" ref="L7:L24" si="5">K7/$K$5*100</f>
        <v>13.594157665911419</v>
      </c>
    </row>
    <row r="8" spans="1:12" s="26" customFormat="1" ht="15" customHeight="1" x14ac:dyDescent="0.2">
      <c r="B8" s="59" t="s">
        <v>134</v>
      </c>
      <c r="C8" s="83">
        <v>8905.9200010000022</v>
      </c>
      <c r="D8" s="83">
        <v>9004.4237120000016</v>
      </c>
      <c r="E8" s="83">
        <v>8433.4151539999948</v>
      </c>
      <c r="F8" s="84">
        <f t="shared" si="2"/>
        <v>9.4532590378784285</v>
      </c>
      <c r="G8" s="85">
        <f t="shared" si="3"/>
        <v>-472.50484700000743</v>
      </c>
      <c r="H8" s="86">
        <f t="shared" si="4"/>
        <v>-5.3055141630168716</v>
      </c>
      <c r="I8" s="86"/>
      <c r="J8" s="83">
        <v>115514.46033199999</v>
      </c>
      <c r="K8" s="83">
        <v>104425.94855899989</v>
      </c>
      <c r="L8" s="84">
        <f t="shared" si="5"/>
        <v>10.291794664370569</v>
      </c>
    </row>
    <row r="9" spans="1:12" s="26" customFormat="1" ht="15" customHeight="1" x14ac:dyDescent="0.2">
      <c r="B9" s="59" t="s">
        <v>135</v>
      </c>
      <c r="C9" s="83">
        <v>8259.6268660000005</v>
      </c>
      <c r="D9" s="83">
        <v>8455.4827760000026</v>
      </c>
      <c r="E9" s="83">
        <v>8329.5226130000028</v>
      </c>
      <c r="F9" s="84">
        <f t="shared" si="2"/>
        <v>9.3368028828994447</v>
      </c>
      <c r="G9" s="85">
        <f t="shared" si="3"/>
        <v>69.895747000002302</v>
      </c>
      <c r="H9" s="86">
        <f t="shared" si="4"/>
        <v>0.84623371169128425</v>
      </c>
      <c r="I9" s="86"/>
      <c r="J9" s="83">
        <v>89381.475030999994</v>
      </c>
      <c r="K9" s="83">
        <v>89762.624847000072</v>
      </c>
      <c r="L9" s="84">
        <f t="shared" si="5"/>
        <v>8.8466374134806323</v>
      </c>
    </row>
    <row r="10" spans="1:12" s="26" customFormat="1" ht="15" customHeight="1" x14ac:dyDescent="0.2">
      <c r="B10" s="59" t="s">
        <v>60</v>
      </c>
      <c r="C10" s="83">
        <v>5769.0054250000039</v>
      </c>
      <c r="D10" s="83">
        <v>5770.9596690000008</v>
      </c>
      <c r="E10" s="83">
        <v>5942.4045140000035</v>
      </c>
      <c r="F10" s="84">
        <f t="shared" si="2"/>
        <v>6.6610131427072092</v>
      </c>
      <c r="G10" s="85">
        <f t="shared" si="3"/>
        <v>173.39908899999955</v>
      </c>
      <c r="H10" s="86">
        <f t="shared" si="4"/>
        <v>3.0057016110363497</v>
      </c>
      <c r="I10" s="86"/>
      <c r="J10" s="83">
        <v>63852.957622000016</v>
      </c>
      <c r="K10" s="83">
        <v>64808.280162999981</v>
      </c>
      <c r="L10" s="84">
        <f t="shared" si="5"/>
        <v>6.3872391986149841</v>
      </c>
    </row>
    <row r="11" spans="1:12" s="26" customFormat="1" ht="15" customHeight="1" x14ac:dyDescent="0.2">
      <c r="B11" s="59" t="s">
        <v>59</v>
      </c>
      <c r="C11" s="83">
        <v>4584.0347969999993</v>
      </c>
      <c r="D11" s="83">
        <v>6036.5188689999986</v>
      </c>
      <c r="E11" s="83">
        <v>4524.9914130000034</v>
      </c>
      <c r="F11" s="84">
        <f t="shared" si="2"/>
        <v>5.0721937898403846</v>
      </c>
      <c r="G11" s="85">
        <f t="shared" si="3"/>
        <v>-59.043383999995967</v>
      </c>
      <c r="H11" s="86">
        <f t="shared" si="4"/>
        <v>-1.2880221598369332</v>
      </c>
      <c r="I11" s="86"/>
      <c r="J11" s="83">
        <v>50922.12066800004</v>
      </c>
      <c r="K11" s="83">
        <v>55344.570022999971</v>
      </c>
      <c r="L11" s="84">
        <f t="shared" si="5"/>
        <v>5.4545346087306781</v>
      </c>
    </row>
    <row r="12" spans="1:12" s="26" customFormat="1" ht="15" customHeight="1" x14ac:dyDescent="0.2">
      <c r="B12" s="59" t="s">
        <v>136</v>
      </c>
      <c r="C12" s="83">
        <v>2358.1313859999996</v>
      </c>
      <c r="D12" s="83">
        <v>2743.5573199999985</v>
      </c>
      <c r="E12" s="83">
        <v>2923.4843249999994</v>
      </c>
      <c r="F12" s="84">
        <f t="shared" si="2"/>
        <v>3.277018160821136</v>
      </c>
      <c r="G12" s="85">
        <f t="shared" si="3"/>
        <v>565.35293899999988</v>
      </c>
      <c r="H12" s="86">
        <f t="shared" si="4"/>
        <v>23.974615763839378</v>
      </c>
      <c r="I12" s="86"/>
      <c r="J12" s="83">
        <v>33408.946876000024</v>
      </c>
      <c r="K12" s="83">
        <v>32004.821942999992</v>
      </c>
      <c r="L12" s="84">
        <f t="shared" si="5"/>
        <v>3.1542644357307048</v>
      </c>
    </row>
    <row r="13" spans="1:12" s="26" customFormat="1" ht="15" customHeight="1" x14ac:dyDescent="0.2">
      <c r="B13" s="59" t="s">
        <v>62</v>
      </c>
      <c r="C13" s="83">
        <v>2556.6458680000001</v>
      </c>
      <c r="D13" s="83">
        <v>2805.1528099999996</v>
      </c>
      <c r="E13" s="83">
        <v>2879.2824159999996</v>
      </c>
      <c r="F13" s="84">
        <f t="shared" si="2"/>
        <v>3.2274709621933608</v>
      </c>
      <c r="G13" s="85">
        <f t="shared" si="3"/>
        <v>322.63654799999949</v>
      </c>
      <c r="H13" s="86">
        <f t="shared" si="4"/>
        <v>12.619524355650787</v>
      </c>
      <c r="I13" s="86"/>
      <c r="J13" s="83">
        <v>29845.705404</v>
      </c>
      <c r="K13" s="83">
        <v>30956.426474999986</v>
      </c>
      <c r="L13" s="84">
        <f t="shared" si="5"/>
        <v>3.0509388635658845</v>
      </c>
    </row>
    <row r="14" spans="1:12" s="26" customFormat="1" ht="15" customHeight="1" x14ac:dyDescent="0.2">
      <c r="B14" s="59" t="s">
        <v>61</v>
      </c>
      <c r="C14" s="83">
        <v>2398.5717649999979</v>
      </c>
      <c r="D14" s="83">
        <v>2564.8692300000012</v>
      </c>
      <c r="E14" s="83">
        <v>2741.9726859999992</v>
      </c>
      <c r="F14" s="84">
        <f t="shared" si="2"/>
        <v>3.0735565132532425</v>
      </c>
      <c r="G14" s="85">
        <f t="shared" si="3"/>
        <v>343.40092100000129</v>
      </c>
      <c r="H14" s="86">
        <f t="shared" si="4"/>
        <v>14.316891660733845</v>
      </c>
      <c r="I14" s="86"/>
      <c r="J14" s="83">
        <v>28934.157815999995</v>
      </c>
      <c r="K14" s="83">
        <v>28547.959884999982</v>
      </c>
      <c r="L14" s="84">
        <f t="shared" si="5"/>
        <v>2.8135702407060972</v>
      </c>
    </row>
    <row r="15" spans="1:12" s="26" customFormat="1" ht="15" customHeight="1" x14ac:dyDescent="0.2">
      <c r="A15" s="87"/>
      <c r="B15" s="59" t="s">
        <v>137</v>
      </c>
      <c r="C15" s="83">
        <v>1896.6368389999996</v>
      </c>
      <c r="D15" s="83">
        <v>1824.0208990000001</v>
      </c>
      <c r="E15" s="83">
        <v>1711.0607290000023</v>
      </c>
      <c r="F15" s="84">
        <f t="shared" si="2"/>
        <v>1.9179774747726279</v>
      </c>
      <c r="G15" s="85">
        <f t="shared" si="3"/>
        <v>-185.57610999999724</v>
      </c>
      <c r="H15" s="86">
        <f t="shared" si="4"/>
        <v>-9.7844830483120919</v>
      </c>
      <c r="I15" s="86"/>
      <c r="J15" s="83">
        <v>20214.980248000007</v>
      </c>
      <c r="K15" s="83">
        <v>18717.014243000031</v>
      </c>
      <c r="L15" s="84">
        <f t="shared" si="5"/>
        <v>1.8446724207654208</v>
      </c>
    </row>
    <row r="16" spans="1:12" s="26" customFormat="1" ht="15" customHeight="1" x14ac:dyDescent="0.2">
      <c r="A16" s="87"/>
      <c r="B16" s="59" t="s">
        <v>64</v>
      </c>
      <c r="C16" s="83">
        <v>1186.271823</v>
      </c>
      <c r="D16" s="83">
        <v>1319.7175050000005</v>
      </c>
      <c r="E16" s="83">
        <v>1275.240311</v>
      </c>
      <c r="F16" s="84">
        <f t="shared" si="2"/>
        <v>1.4294537592768501</v>
      </c>
      <c r="G16" s="85">
        <f t="shared" si="3"/>
        <v>88.968487999999979</v>
      </c>
      <c r="H16" s="86">
        <f t="shared" si="4"/>
        <v>7.4998399418275632</v>
      </c>
      <c r="I16" s="86"/>
      <c r="J16" s="83">
        <v>15539.849751999996</v>
      </c>
      <c r="K16" s="83">
        <v>14913.142934999991</v>
      </c>
      <c r="L16" s="84">
        <f t="shared" si="5"/>
        <v>1.4697784124097448</v>
      </c>
    </row>
    <row r="17" spans="1:12" s="26" customFormat="1" ht="15" customHeight="1" x14ac:dyDescent="0.2">
      <c r="B17" s="59" t="s">
        <v>65</v>
      </c>
      <c r="C17" s="83">
        <v>1011.5175720000001</v>
      </c>
      <c r="D17" s="83">
        <v>1141.6199629999996</v>
      </c>
      <c r="E17" s="83">
        <v>1155.5289409999998</v>
      </c>
      <c r="F17" s="84">
        <f t="shared" si="2"/>
        <v>1.2952658212085386</v>
      </c>
      <c r="G17" s="85">
        <f t="shared" si="3"/>
        <v>144.01136899999972</v>
      </c>
      <c r="H17" s="86">
        <f t="shared" si="4"/>
        <v>14.23715939163138</v>
      </c>
      <c r="I17" s="86"/>
      <c r="J17" s="83">
        <v>13253.944056000004</v>
      </c>
      <c r="K17" s="83">
        <v>12401.238527</v>
      </c>
      <c r="L17" s="84">
        <f t="shared" si="5"/>
        <v>1.2222153809946454</v>
      </c>
    </row>
    <row r="18" spans="1:12" s="26" customFormat="1" ht="15" customHeight="1" x14ac:dyDescent="0.2">
      <c r="B18" s="59" t="s">
        <v>66</v>
      </c>
      <c r="C18" s="83">
        <v>786.35190299999977</v>
      </c>
      <c r="D18" s="83">
        <v>866.32325199999968</v>
      </c>
      <c r="E18" s="83">
        <v>765.59380999999951</v>
      </c>
      <c r="F18" s="84">
        <f t="shared" si="2"/>
        <v>0.85817625144347065</v>
      </c>
      <c r="G18" s="85">
        <f t="shared" si="3"/>
        <v>-20.758093000000258</v>
      </c>
      <c r="H18" s="86">
        <f t="shared" si="4"/>
        <v>-2.6397968798455702</v>
      </c>
      <c r="I18" s="86"/>
      <c r="J18" s="83">
        <v>11495.272327000001</v>
      </c>
      <c r="K18" s="83">
        <v>9649.8144290000055</v>
      </c>
      <c r="L18" s="84">
        <f t="shared" si="5"/>
        <v>0.95104626793441804</v>
      </c>
    </row>
    <row r="19" spans="1:12" s="26" customFormat="1" ht="15" customHeight="1" x14ac:dyDescent="0.2">
      <c r="B19" s="59" t="s">
        <v>68</v>
      </c>
      <c r="C19" s="83">
        <v>828.49576800000023</v>
      </c>
      <c r="D19" s="83">
        <v>939.72164499999997</v>
      </c>
      <c r="E19" s="83">
        <v>815.64103800000009</v>
      </c>
      <c r="F19" s="84">
        <f t="shared" si="2"/>
        <v>0.91427563725247718</v>
      </c>
      <c r="G19" s="85">
        <f t="shared" si="3"/>
        <v>-12.854730000000131</v>
      </c>
      <c r="H19" s="86">
        <f t="shared" si="4"/>
        <v>-1.5515746122676788</v>
      </c>
      <c r="I19" s="86"/>
      <c r="J19" s="83">
        <v>11102.356857000001</v>
      </c>
      <c r="K19" s="83">
        <v>9286.1401810000007</v>
      </c>
      <c r="L19" s="84">
        <f t="shared" si="5"/>
        <v>0.91520402051618421</v>
      </c>
    </row>
    <row r="20" spans="1:12" s="26" customFormat="1" ht="15" customHeight="1" x14ac:dyDescent="0.2">
      <c r="B20" s="59" t="s">
        <v>67</v>
      </c>
      <c r="C20" s="83">
        <v>655.99058699999989</v>
      </c>
      <c r="D20" s="83">
        <v>768.95759599999997</v>
      </c>
      <c r="E20" s="83">
        <v>858.06405199999995</v>
      </c>
      <c r="F20" s="84">
        <f t="shared" si="2"/>
        <v>0.96182882100856559</v>
      </c>
      <c r="G20" s="85">
        <f t="shared" si="3"/>
        <v>202.07346500000006</v>
      </c>
      <c r="H20" s="86">
        <f t="shared" si="4"/>
        <v>30.804323873629013</v>
      </c>
      <c r="I20" s="86"/>
      <c r="J20" s="83">
        <v>8002.2918170000012</v>
      </c>
      <c r="K20" s="83">
        <v>8574.5978129999985</v>
      </c>
      <c r="L20" s="84">
        <f t="shared" si="5"/>
        <v>0.8450773130501894</v>
      </c>
    </row>
    <row r="21" spans="1:12" s="26" customFormat="1" ht="15" customHeight="1" x14ac:dyDescent="0.2">
      <c r="B21" s="59" t="s">
        <v>70</v>
      </c>
      <c r="C21" s="83">
        <v>587.84416800000008</v>
      </c>
      <c r="D21" s="83">
        <v>922.98462800000016</v>
      </c>
      <c r="E21" s="83">
        <v>687.84951599999999</v>
      </c>
      <c r="F21" s="84">
        <f t="shared" si="2"/>
        <v>0.77103042303605618</v>
      </c>
      <c r="G21" s="85">
        <f t="shared" si="3"/>
        <v>100.00534799999991</v>
      </c>
      <c r="H21" s="86">
        <f t="shared" si="4"/>
        <v>17.012220830606235</v>
      </c>
      <c r="I21" s="86"/>
      <c r="J21" s="83">
        <v>6959.5437930000016</v>
      </c>
      <c r="K21" s="83">
        <v>7634.8177949999981</v>
      </c>
      <c r="L21" s="84">
        <f t="shared" si="5"/>
        <v>0.75245643568779841</v>
      </c>
    </row>
    <row r="22" spans="1:12" s="26" customFormat="1" ht="15" customHeight="1" x14ac:dyDescent="0.2">
      <c r="B22" s="59" t="s">
        <v>69</v>
      </c>
      <c r="C22" s="83">
        <v>454.46876900000007</v>
      </c>
      <c r="D22" s="83">
        <v>518.79719199999977</v>
      </c>
      <c r="E22" s="83">
        <v>507.14527299999997</v>
      </c>
      <c r="F22" s="84">
        <f t="shared" si="2"/>
        <v>0.56847380900377953</v>
      </c>
      <c r="G22" s="85">
        <f t="shared" si="3"/>
        <v>52.676503999999909</v>
      </c>
      <c r="H22" s="86">
        <f t="shared" si="4"/>
        <v>11.590786340700102</v>
      </c>
      <c r="I22" s="86"/>
      <c r="J22" s="83">
        <v>5867.3690849999994</v>
      </c>
      <c r="K22" s="83">
        <v>5139.6561280000042</v>
      </c>
      <c r="L22" s="84">
        <f t="shared" si="5"/>
        <v>0.50654350039218388</v>
      </c>
    </row>
    <row r="23" spans="1:12" s="26" customFormat="1" ht="15" customHeight="1" x14ac:dyDescent="0.2">
      <c r="B23" s="59" t="s">
        <v>71</v>
      </c>
      <c r="C23" s="83">
        <v>354.42117500000001</v>
      </c>
      <c r="D23" s="83">
        <v>298.20092399999999</v>
      </c>
      <c r="E23" s="83">
        <v>300.66203400000001</v>
      </c>
      <c r="F23" s="84">
        <f t="shared" si="2"/>
        <v>0.33702077252882895</v>
      </c>
      <c r="G23" s="85">
        <f t="shared" si="3"/>
        <v>-53.759141</v>
      </c>
      <c r="H23" s="86">
        <f t="shared" si="4"/>
        <v>-15.168151564307635</v>
      </c>
      <c r="I23" s="86"/>
      <c r="J23" s="83">
        <v>3618.9358020000009</v>
      </c>
      <c r="K23" s="83">
        <v>3577.233165000001</v>
      </c>
      <c r="L23" s="84">
        <f t="shared" si="5"/>
        <v>0.35255747933144793</v>
      </c>
    </row>
    <row r="24" spans="1:12" s="26" customFormat="1" ht="15" customHeight="1" x14ac:dyDescent="0.2">
      <c r="B24" s="59" t="s">
        <v>63</v>
      </c>
      <c r="C24" s="83">
        <v>2932.5428270000029</v>
      </c>
      <c r="D24" s="83">
        <v>2298.6710959999982</v>
      </c>
      <c r="E24" s="83">
        <v>2363.8132050000027</v>
      </c>
      <c r="F24" s="84">
        <f t="shared" si="2"/>
        <v>2.6496666102609683</v>
      </c>
      <c r="G24" s="85">
        <f t="shared" si="3"/>
        <v>-568.72962200000029</v>
      </c>
      <c r="H24" s="86">
        <f t="shared" si="4"/>
        <v>-19.393736274324485</v>
      </c>
      <c r="I24" s="86"/>
      <c r="J24" s="83">
        <v>29321.534313999979</v>
      </c>
      <c r="K24" s="83">
        <v>25037.579006999993</v>
      </c>
      <c r="L24" s="84">
        <f t="shared" si="5"/>
        <v>2.4676014495325447</v>
      </c>
    </row>
    <row r="25" spans="1:12" s="26" customFormat="1" ht="9.9499999999999993" customHeight="1" x14ac:dyDescent="0.2">
      <c r="B25" s="59"/>
      <c r="C25" s="83"/>
      <c r="D25" s="83"/>
      <c r="E25" s="83"/>
      <c r="F25" s="84"/>
      <c r="G25" s="85"/>
      <c r="H25" s="86"/>
      <c r="I25" s="86"/>
      <c r="J25" s="83"/>
      <c r="K25" s="83"/>
      <c r="L25" s="84"/>
    </row>
    <row r="26" spans="1:12" s="27" customFormat="1" ht="15" customHeight="1" x14ac:dyDescent="0.2">
      <c r="A26" s="88" t="s">
        <v>53</v>
      </c>
      <c r="B26" s="89"/>
      <c r="C26" s="89">
        <f>SUM(C27:C33)</f>
        <v>5351.2265359999983</v>
      </c>
      <c r="D26" s="89">
        <f t="shared" ref="D26:E26" si="6">SUM(D27:D33)</f>
        <v>5660.6378909999985</v>
      </c>
      <c r="E26" s="89">
        <f t="shared" si="6"/>
        <v>5873.7328599999983</v>
      </c>
      <c r="F26" s="90">
        <f>E26/$E$46*100</f>
        <v>5.5071399867944342</v>
      </c>
      <c r="G26" s="91">
        <f>E26-C26</f>
        <v>522.50632399999995</v>
      </c>
      <c r="H26" s="92">
        <f>(G26/C26)*100</f>
        <v>9.7642348064481208</v>
      </c>
      <c r="I26" s="92"/>
      <c r="J26" s="89">
        <f t="shared" ref="J26:K26" si="7">SUM(J27:J33)</f>
        <v>72342.481369000001</v>
      </c>
      <c r="K26" s="89">
        <f t="shared" si="7"/>
        <v>66478.751968000026</v>
      </c>
      <c r="L26" s="90">
        <f>K26/$K$46*100</f>
        <v>5.4869804353645613</v>
      </c>
    </row>
    <row r="27" spans="1:12" s="26" customFormat="1" ht="24" x14ac:dyDescent="0.2">
      <c r="B27" s="60" t="s">
        <v>138</v>
      </c>
      <c r="C27" s="83">
        <v>538.74158799999987</v>
      </c>
      <c r="D27" s="83">
        <v>324.67055999999997</v>
      </c>
      <c r="E27" s="83">
        <v>412.24200599999995</v>
      </c>
      <c r="F27" s="84">
        <f>E27/$E$26*100</f>
        <v>7.0183989606909041</v>
      </c>
      <c r="G27" s="85">
        <f>E27-C27</f>
        <v>-126.49958199999992</v>
      </c>
      <c r="H27" s="86">
        <f>(G27/C27)*100</f>
        <v>-23.480567458994823</v>
      </c>
      <c r="I27" s="86"/>
      <c r="J27" s="83">
        <v>10848.114128000005</v>
      </c>
      <c r="K27" s="83">
        <v>6719.2374800000016</v>
      </c>
      <c r="L27" s="84">
        <f>K27/$K$26*100</f>
        <v>10.107346003177602</v>
      </c>
    </row>
    <row r="28" spans="1:12" s="26" customFormat="1" ht="15" customHeight="1" x14ac:dyDescent="0.2">
      <c r="B28" s="59" t="s">
        <v>72</v>
      </c>
      <c r="C28" s="83">
        <v>429.26745099999994</v>
      </c>
      <c r="D28" s="83">
        <v>658.61026799999979</v>
      </c>
      <c r="E28" s="83">
        <v>775.24170600000014</v>
      </c>
      <c r="F28" s="84">
        <f t="shared" ref="F28:F33" si="8">E28/$E$26*100</f>
        <v>13.198450193051517</v>
      </c>
      <c r="G28" s="85">
        <f t="shared" ref="G28:G33" si="9">E28-C28</f>
        <v>345.9742550000002</v>
      </c>
      <c r="H28" s="86">
        <f t="shared" ref="H28:H33" si="10">(G28/C28)*100</f>
        <v>80.596433341040864</v>
      </c>
      <c r="I28" s="86"/>
      <c r="J28" s="83">
        <v>7244.1678499999998</v>
      </c>
      <c r="K28" s="83">
        <v>5729.1447220000009</v>
      </c>
      <c r="L28" s="84">
        <f t="shared" ref="L28:L33" si="11">K28/$K$26*100</f>
        <v>8.6180088410169944</v>
      </c>
    </row>
    <row r="29" spans="1:12" s="26" customFormat="1" ht="15" customHeight="1" x14ac:dyDescent="0.2">
      <c r="B29" s="59" t="s">
        <v>73</v>
      </c>
      <c r="C29" s="83">
        <v>525.03125599999998</v>
      </c>
      <c r="D29" s="83">
        <v>455.49043599999999</v>
      </c>
      <c r="E29" s="83">
        <v>422.16703600000005</v>
      </c>
      <c r="F29" s="84">
        <f t="shared" si="8"/>
        <v>7.1873720862409147</v>
      </c>
      <c r="G29" s="85">
        <f t="shared" si="9"/>
        <v>-102.86421999999993</v>
      </c>
      <c r="H29" s="86">
        <f t="shared" si="10"/>
        <v>-19.592018346427729</v>
      </c>
      <c r="I29" s="86"/>
      <c r="J29" s="83">
        <v>5225.3436219999994</v>
      </c>
      <c r="K29" s="83">
        <v>5087.5001869999987</v>
      </c>
      <c r="L29" s="84">
        <f t="shared" si="11"/>
        <v>7.6528214450369045</v>
      </c>
    </row>
    <row r="30" spans="1:12" s="26" customFormat="1" ht="15" customHeight="1" x14ac:dyDescent="0.2">
      <c r="B30" s="59" t="s">
        <v>74</v>
      </c>
      <c r="C30" s="83">
        <v>520.77151199999992</v>
      </c>
      <c r="D30" s="83">
        <v>173.47788099999997</v>
      </c>
      <c r="E30" s="83">
        <v>274.42365599999999</v>
      </c>
      <c r="F30" s="84">
        <f t="shared" si="8"/>
        <v>4.6720486365462675</v>
      </c>
      <c r="G30" s="85">
        <f t="shared" si="9"/>
        <v>-246.34785599999992</v>
      </c>
      <c r="H30" s="86">
        <f t="shared" si="10"/>
        <v>-47.304403240859294</v>
      </c>
      <c r="I30" s="86"/>
      <c r="J30" s="83">
        <v>6582.2927099999988</v>
      </c>
      <c r="K30" s="83">
        <v>3162.4308040000005</v>
      </c>
      <c r="L30" s="84">
        <f t="shared" si="11"/>
        <v>4.7570550143935568</v>
      </c>
    </row>
    <row r="31" spans="1:12" s="26" customFormat="1" ht="15" customHeight="1" x14ac:dyDescent="0.2">
      <c r="B31" s="59" t="s">
        <v>75</v>
      </c>
      <c r="C31" s="83">
        <v>79.446663999999998</v>
      </c>
      <c r="D31" s="83">
        <v>87.799149999999997</v>
      </c>
      <c r="E31" s="83">
        <v>89.528290999999996</v>
      </c>
      <c r="F31" s="84">
        <f t="shared" si="8"/>
        <v>1.5242145520387187</v>
      </c>
      <c r="G31" s="85">
        <f t="shared" si="9"/>
        <v>10.081626999999997</v>
      </c>
      <c r="H31" s="86">
        <f t="shared" si="10"/>
        <v>12.689805326501812</v>
      </c>
      <c r="I31" s="86"/>
      <c r="J31" s="83">
        <v>1074.5128940000002</v>
      </c>
      <c r="K31" s="83">
        <v>868.00286300000016</v>
      </c>
      <c r="L31" s="84">
        <f t="shared" si="11"/>
        <v>1.3056846545762757</v>
      </c>
    </row>
    <row r="32" spans="1:12" s="26" customFormat="1" ht="15" customHeight="1" x14ac:dyDescent="0.2">
      <c r="B32" s="59" t="s">
        <v>76</v>
      </c>
      <c r="C32" s="83">
        <v>2.733241</v>
      </c>
      <c r="D32" s="83">
        <v>1.8122850000000001</v>
      </c>
      <c r="E32" s="83">
        <v>4.2388109999999992</v>
      </c>
      <c r="F32" s="84">
        <f t="shared" si="8"/>
        <v>7.2165539377287924E-2</v>
      </c>
      <c r="G32" s="85">
        <f t="shared" si="9"/>
        <v>1.5055699999999992</v>
      </c>
      <c r="H32" s="86">
        <f t="shared" si="10"/>
        <v>55.083690022211698</v>
      </c>
      <c r="I32" s="86"/>
      <c r="J32" s="83">
        <v>216.31825700000002</v>
      </c>
      <c r="K32" s="83">
        <v>95.702633999999989</v>
      </c>
      <c r="L32" s="84">
        <f t="shared" si="11"/>
        <v>0.14395973324840253</v>
      </c>
    </row>
    <row r="33" spans="1:12" s="26" customFormat="1" ht="15" customHeight="1" x14ac:dyDescent="0.2">
      <c r="B33" s="59" t="s">
        <v>143</v>
      </c>
      <c r="C33" s="83">
        <v>3255.2348239999988</v>
      </c>
      <c r="D33" s="83">
        <v>3958.7773109999989</v>
      </c>
      <c r="E33" s="83">
        <v>3895.8913539999985</v>
      </c>
      <c r="F33" s="84">
        <f t="shared" si="8"/>
        <v>66.327350032054397</v>
      </c>
      <c r="G33" s="85">
        <f t="shared" si="9"/>
        <v>640.65652999999975</v>
      </c>
      <c r="H33" s="86">
        <f t="shared" si="10"/>
        <v>19.680808440503462</v>
      </c>
      <c r="I33" s="86"/>
      <c r="J33" s="83">
        <v>41151.731908000002</v>
      </c>
      <c r="K33" s="83">
        <v>44816.733278000022</v>
      </c>
      <c r="L33" s="84">
        <f t="shared" si="11"/>
        <v>67.415124308550261</v>
      </c>
    </row>
    <row r="34" spans="1:12" s="26" customFormat="1" ht="9.9499999999999993" customHeight="1" x14ac:dyDescent="0.2">
      <c r="B34" s="59"/>
      <c r="C34" s="83"/>
      <c r="D34" s="83"/>
      <c r="E34" s="83"/>
      <c r="F34" s="84"/>
      <c r="G34" s="85"/>
      <c r="H34" s="86"/>
      <c r="I34" s="86"/>
      <c r="J34" s="83"/>
      <c r="K34" s="83"/>
      <c r="L34" s="84"/>
    </row>
    <row r="35" spans="1:12" s="27" customFormat="1" ht="15" customHeight="1" x14ac:dyDescent="0.2">
      <c r="A35" s="88" t="s">
        <v>54</v>
      </c>
      <c r="B35" s="89"/>
      <c r="C35" s="89">
        <f>SUM(C36:C42)</f>
        <v>9591.5548860000017</v>
      </c>
      <c r="D35" s="89">
        <f t="shared" ref="D35:E35" si="12">SUM(D36:D42)</f>
        <v>10395.797832999999</v>
      </c>
      <c r="E35" s="89">
        <f t="shared" si="12"/>
        <v>10333.403182</v>
      </c>
      <c r="F35" s="90">
        <f>E35/$E$46*100</f>
        <v>9.6884722577017328</v>
      </c>
      <c r="G35" s="91">
        <f>E35-C35</f>
        <v>741.8482959999983</v>
      </c>
      <c r="H35" s="92">
        <f>(G35/C35)*100</f>
        <v>7.7343903550279718</v>
      </c>
      <c r="I35" s="92"/>
      <c r="J35" s="89">
        <f t="shared" ref="J35:K35" si="13">SUM(J36:J42)</f>
        <v>120947.60034399999</v>
      </c>
      <c r="K35" s="89">
        <f t="shared" si="13"/>
        <v>113026.36272400001</v>
      </c>
      <c r="L35" s="90">
        <f>K35/$K$46*100</f>
        <v>9.3288971677075221</v>
      </c>
    </row>
    <row r="36" spans="1:12" s="26" customFormat="1" ht="15" customHeight="1" x14ac:dyDescent="0.2">
      <c r="B36" s="59" t="s">
        <v>77</v>
      </c>
      <c r="C36" s="83">
        <v>3917.1414120000004</v>
      </c>
      <c r="D36" s="83">
        <v>5614.4383769999986</v>
      </c>
      <c r="E36" s="83">
        <v>6181.9743719999997</v>
      </c>
      <c r="F36" s="84">
        <f>E36/$E$35*100</f>
        <v>59.825154047686127</v>
      </c>
      <c r="G36" s="85">
        <f>E36-C36</f>
        <v>2264.8329599999993</v>
      </c>
      <c r="H36" s="86">
        <f>(G36/C36)*100</f>
        <v>57.818514109850042</v>
      </c>
      <c r="I36" s="86"/>
      <c r="J36" s="83">
        <v>52941.408158000006</v>
      </c>
      <c r="K36" s="83">
        <v>60972.370542999997</v>
      </c>
      <c r="L36" s="84">
        <f>K36/$K$35*100</f>
        <v>53.945264691821436</v>
      </c>
    </row>
    <row r="37" spans="1:12" s="26" customFormat="1" ht="15" customHeight="1" x14ac:dyDescent="0.2">
      <c r="B37" s="59" t="s">
        <v>142</v>
      </c>
      <c r="C37" s="83">
        <v>1567.0338390000006</v>
      </c>
      <c r="D37" s="83">
        <v>1157.807963</v>
      </c>
      <c r="E37" s="83">
        <v>1290.0693660000002</v>
      </c>
      <c r="F37" s="84">
        <f t="shared" ref="F37:F42" si="14">E37/$E$35*100</f>
        <v>12.484457862315898</v>
      </c>
      <c r="G37" s="85">
        <f t="shared" ref="G37:G42" si="15">E37-C37</f>
        <v>-276.96447300000045</v>
      </c>
      <c r="H37" s="86">
        <f t="shared" ref="H37:H42" si="16">(G37/C37)*100</f>
        <v>-17.674441106947935</v>
      </c>
      <c r="I37" s="86"/>
      <c r="J37" s="83">
        <v>21022.934951000003</v>
      </c>
      <c r="K37" s="83">
        <v>16416.836125000005</v>
      </c>
      <c r="L37" s="84">
        <f t="shared" ref="L37:L42" si="17">K37/$K$35*100</f>
        <v>14.524784952240221</v>
      </c>
    </row>
    <row r="38" spans="1:12" s="26" customFormat="1" ht="15" customHeight="1" x14ac:dyDescent="0.2">
      <c r="B38" s="59" t="s">
        <v>79</v>
      </c>
      <c r="C38" s="83">
        <v>901.94442600000002</v>
      </c>
      <c r="D38" s="83">
        <v>765.58295499999997</v>
      </c>
      <c r="E38" s="83">
        <v>562.23393499999997</v>
      </c>
      <c r="F38" s="84">
        <f t="shared" si="14"/>
        <v>5.440936786240651</v>
      </c>
      <c r="G38" s="85">
        <f t="shared" si="15"/>
        <v>-339.71049100000005</v>
      </c>
      <c r="H38" s="86">
        <f t="shared" si="16"/>
        <v>-37.664237530306558</v>
      </c>
      <c r="I38" s="86"/>
      <c r="J38" s="83">
        <v>9591.0140389999997</v>
      </c>
      <c r="K38" s="83">
        <v>6994.9789370000008</v>
      </c>
      <c r="L38" s="84">
        <f t="shared" si="17"/>
        <v>6.1888030087999004</v>
      </c>
    </row>
    <row r="39" spans="1:12" s="26" customFormat="1" ht="15" customHeight="1" x14ac:dyDescent="0.2">
      <c r="B39" s="59" t="s">
        <v>144</v>
      </c>
      <c r="C39" s="83">
        <v>299.78417599999995</v>
      </c>
      <c r="D39" s="83">
        <v>230.40086400000001</v>
      </c>
      <c r="E39" s="83">
        <v>263.00047899999993</v>
      </c>
      <c r="F39" s="84">
        <f t="shared" si="14"/>
        <v>2.5451487217505138</v>
      </c>
      <c r="G39" s="85">
        <f t="shared" si="15"/>
        <v>-36.783697000000018</v>
      </c>
      <c r="H39" s="86">
        <f t="shared" si="16"/>
        <v>-12.270059577794401</v>
      </c>
      <c r="I39" s="86"/>
      <c r="J39" s="83">
        <v>3238.976447</v>
      </c>
      <c r="K39" s="83">
        <v>2450.9635050000011</v>
      </c>
      <c r="L39" s="84">
        <f t="shared" si="17"/>
        <v>2.1684883472584437</v>
      </c>
    </row>
    <row r="40" spans="1:12" s="26" customFormat="1" ht="15" customHeight="1" x14ac:dyDescent="0.2">
      <c r="B40" s="59" t="s">
        <v>140</v>
      </c>
      <c r="C40" s="83">
        <v>94.581834999999998</v>
      </c>
      <c r="D40" s="83">
        <v>0</v>
      </c>
      <c r="E40" s="83">
        <v>3.5599999999999998E-4</v>
      </c>
      <c r="F40" s="84">
        <f t="shared" si="14"/>
        <v>3.4451380027455506E-6</v>
      </c>
      <c r="G40" s="85">
        <f t="shared" si="15"/>
        <v>-94.581479000000002</v>
      </c>
      <c r="H40" s="86">
        <f t="shared" si="16"/>
        <v>-99.999623606372197</v>
      </c>
      <c r="I40" s="86"/>
      <c r="J40" s="83">
        <v>841.65145999999993</v>
      </c>
      <c r="K40" s="83">
        <v>713.51945599999999</v>
      </c>
      <c r="L40" s="84">
        <f t="shared" si="17"/>
        <v>0.6312858688926839</v>
      </c>
    </row>
    <row r="41" spans="1:12" s="26" customFormat="1" ht="15" customHeight="1" x14ac:dyDescent="0.2">
      <c r="B41" s="59" t="s">
        <v>80</v>
      </c>
      <c r="C41" s="83">
        <v>29.045728</v>
      </c>
      <c r="D41" s="83">
        <v>51.47775</v>
      </c>
      <c r="E41" s="83">
        <v>19.067634999999996</v>
      </c>
      <c r="F41" s="84">
        <f t="shared" si="14"/>
        <v>0.18452425269938524</v>
      </c>
      <c r="G41" s="85">
        <f t="shared" si="15"/>
        <v>-9.9780930000000048</v>
      </c>
      <c r="H41" s="86">
        <f t="shared" si="16"/>
        <v>-34.353048406980896</v>
      </c>
      <c r="I41" s="86"/>
      <c r="J41" s="83">
        <v>661.62905099999989</v>
      </c>
      <c r="K41" s="83">
        <v>570.84616399999993</v>
      </c>
      <c r="L41" s="84">
        <f t="shared" si="17"/>
        <v>0.50505576773619965</v>
      </c>
    </row>
    <row r="42" spans="1:12" s="26" customFormat="1" ht="15" customHeight="1" x14ac:dyDescent="0.2">
      <c r="B42" s="59" t="s">
        <v>78</v>
      </c>
      <c r="C42" s="83">
        <v>2782.0234700000001</v>
      </c>
      <c r="D42" s="83">
        <v>2576.0899239999999</v>
      </c>
      <c r="E42" s="83">
        <v>2017.0570389999998</v>
      </c>
      <c r="F42" s="84">
        <f t="shared" si="14"/>
        <v>19.519774884169422</v>
      </c>
      <c r="G42" s="85">
        <f t="shared" si="15"/>
        <v>-764.96643100000028</v>
      </c>
      <c r="H42" s="86">
        <f t="shared" si="16"/>
        <v>-27.496764108895178</v>
      </c>
      <c r="I42" s="86"/>
      <c r="J42" s="83">
        <v>32649.986238000001</v>
      </c>
      <c r="K42" s="83">
        <v>24906.847994000003</v>
      </c>
      <c r="L42" s="84">
        <f t="shared" si="17"/>
        <v>22.036317363251118</v>
      </c>
    </row>
    <row r="43" spans="1:12" s="26" customFormat="1" ht="9.9499999999999993" customHeight="1" x14ac:dyDescent="0.2">
      <c r="B43" s="59"/>
      <c r="C43" s="83"/>
      <c r="D43" s="83"/>
      <c r="E43" s="83"/>
      <c r="F43" s="84"/>
      <c r="G43" s="85"/>
      <c r="H43" s="86"/>
      <c r="I43" s="86"/>
      <c r="J43" s="83"/>
      <c r="K43" s="83"/>
      <c r="L43" s="84"/>
    </row>
    <row r="44" spans="1:12" s="27" customFormat="1" ht="15" customHeight="1" x14ac:dyDescent="0.2">
      <c r="A44" s="88" t="s">
        <v>55</v>
      </c>
      <c r="B44" s="89"/>
      <c r="C44" s="89">
        <v>1469.0624460000006</v>
      </c>
      <c r="D44" s="89">
        <v>1364.5948689999996</v>
      </c>
      <c r="E44" s="89">
        <v>1237.8255550000001</v>
      </c>
      <c r="F44" s="90">
        <f>E44/$E$46*100</f>
        <v>1.1605700792147562</v>
      </c>
      <c r="G44" s="91">
        <f>E44-C44</f>
        <v>-231.23689100000047</v>
      </c>
      <c r="H44" s="92">
        <f>(G44/C44)*100</f>
        <v>-15.740439872356548</v>
      </c>
      <c r="I44" s="92"/>
      <c r="J44" s="89">
        <v>24172.634568000001</v>
      </c>
      <c r="K44" s="89">
        <v>17415.025475999995</v>
      </c>
      <c r="L44" s="90">
        <f>K44/$K$46*100</f>
        <v>1.4373901621105016</v>
      </c>
    </row>
    <row r="45" spans="1:12" s="26" customFormat="1" ht="9.9499999999999993" customHeight="1" x14ac:dyDescent="0.2">
      <c r="B45" s="59"/>
      <c r="C45" s="83"/>
      <c r="D45" s="83"/>
      <c r="E45" s="83"/>
      <c r="F45" s="84"/>
      <c r="G45" s="85"/>
      <c r="H45" s="86"/>
      <c r="I45" s="86"/>
      <c r="J45" s="83"/>
      <c r="K45" s="83"/>
      <c r="L45" s="84"/>
    </row>
    <row r="46" spans="1:12" s="26" customFormat="1" ht="15" customHeight="1" x14ac:dyDescent="0.2">
      <c r="A46" s="48" t="s">
        <v>56</v>
      </c>
      <c r="B46" s="93"/>
      <c r="C46" s="93">
        <v>103626.239002</v>
      </c>
      <c r="D46" s="93">
        <v>109501.47693400001</v>
      </c>
      <c r="E46" s="93">
        <v>106656.68339799999</v>
      </c>
      <c r="F46" s="94">
        <v>100</v>
      </c>
      <c r="G46" s="95">
        <f>E46-C46</f>
        <v>3030.4443959999917</v>
      </c>
      <c r="H46" s="94">
        <f>(G46/C46)*100</f>
        <v>2.9243987094248434</v>
      </c>
      <c r="I46" s="96"/>
      <c r="J46" s="93">
        <v>1293811.392156</v>
      </c>
      <c r="K46" s="93">
        <v>1211572.608124</v>
      </c>
      <c r="L46" s="94">
        <v>100</v>
      </c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25" sqref="Q25"/>
    </sheetView>
  </sheetViews>
  <sheetFormatPr defaultColWidth="9.140625" defaultRowHeight="12.75" x14ac:dyDescent="0.2"/>
  <cols>
    <col min="1" max="1" width="1.42578125" style="25" customWidth="1"/>
    <col min="2" max="2" width="54.85546875" style="25" customWidth="1"/>
    <col min="3" max="5" width="8.5703125" style="25" bestFit="1" customWidth="1"/>
    <col min="6" max="6" width="6.5703125" style="25" bestFit="1" customWidth="1"/>
    <col min="7" max="7" width="11.85546875" style="25" customWidth="1"/>
    <col min="8" max="8" width="8.140625" style="25" bestFit="1" customWidth="1"/>
    <col min="9" max="9" width="0.85546875" style="25" customWidth="1"/>
    <col min="10" max="11" width="10" style="25" bestFit="1" customWidth="1"/>
    <col min="12" max="12" width="8.28515625" style="25" customWidth="1"/>
    <col min="13" max="16384" width="9.140625" style="25"/>
  </cols>
  <sheetData>
    <row r="1" spans="1:14" x14ac:dyDescent="0.2">
      <c r="A1" s="34" t="s">
        <v>132</v>
      </c>
    </row>
    <row r="3" spans="1:14" s="1" customFormat="1" ht="12" x14ac:dyDescent="0.2">
      <c r="A3" s="35"/>
      <c r="B3" s="17"/>
      <c r="C3" s="115" t="s">
        <v>122</v>
      </c>
      <c r="D3" s="115"/>
      <c r="E3" s="115"/>
      <c r="F3" s="17"/>
      <c r="G3" s="116" t="s">
        <v>106</v>
      </c>
      <c r="H3" s="116"/>
      <c r="I3" s="18"/>
      <c r="J3" s="115" t="s">
        <v>122</v>
      </c>
      <c r="K3" s="115"/>
      <c r="L3" s="115"/>
    </row>
    <row r="4" spans="1:14" s="26" customFormat="1" ht="24" x14ac:dyDescent="0.2">
      <c r="A4" s="36"/>
      <c r="B4" s="36" t="s">
        <v>81</v>
      </c>
      <c r="C4" s="21" t="s">
        <v>183</v>
      </c>
      <c r="D4" s="21" t="s">
        <v>180</v>
      </c>
      <c r="E4" s="21" t="s">
        <v>184</v>
      </c>
      <c r="F4" s="22" t="s">
        <v>116</v>
      </c>
      <c r="G4" s="21" t="s">
        <v>123</v>
      </c>
      <c r="H4" s="21" t="s">
        <v>2</v>
      </c>
      <c r="I4" s="24"/>
      <c r="J4" s="21" t="s">
        <v>185</v>
      </c>
      <c r="K4" s="21" t="s">
        <v>186</v>
      </c>
      <c r="L4" s="22" t="s">
        <v>116</v>
      </c>
    </row>
    <row r="5" spans="1:14" s="26" customFormat="1" ht="15" customHeight="1" x14ac:dyDescent="0.2">
      <c r="A5" s="54" t="s">
        <v>115</v>
      </c>
      <c r="B5" s="56"/>
      <c r="C5" s="56">
        <f>SUM(C6:C7)</f>
        <v>9931.5941189999994</v>
      </c>
      <c r="D5" s="56">
        <f t="shared" ref="D5:E5" si="0">SUM(D6:D7)</f>
        <v>14755.302318</v>
      </c>
      <c r="E5" s="56">
        <f t="shared" si="0"/>
        <v>12377.167824</v>
      </c>
      <c r="F5" s="57">
        <f>E5/E$36*100</f>
        <v>11.604680953572661</v>
      </c>
      <c r="G5" s="58">
        <f>E5-C5</f>
        <v>2445.5737050000007</v>
      </c>
      <c r="H5" s="58">
        <f>G5/C5*100</f>
        <v>24.624180929035415</v>
      </c>
      <c r="I5" s="58">
        <v>91343.749976999999</v>
      </c>
      <c r="J5" s="56">
        <f t="shared" ref="J5:K5" si="1">SUM(J6:J7)</f>
        <v>120231.44983699999</v>
      </c>
      <c r="K5" s="56">
        <f t="shared" si="1"/>
        <v>128829.60785299999</v>
      </c>
      <c r="L5" s="57">
        <f>K5/K$36*100</f>
        <v>10.633255241093629</v>
      </c>
      <c r="M5" s="28"/>
    </row>
    <row r="6" spans="1:14" s="26" customFormat="1" ht="15" customHeight="1" x14ac:dyDescent="0.2">
      <c r="A6" s="1"/>
      <c r="B6" s="60" t="s">
        <v>83</v>
      </c>
      <c r="C6" s="61">
        <v>9844.8168729999998</v>
      </c>
      <c r="D6" s="61">
        <v>12717.086950999999</v>
      </c>
      <c r="E6" s="61">
        <v>11269.292599</v>
      </c>
      <c r="F6" s="62">
        <f>E6/E$36*100</f>
        <v>10.565950712106355</v>
      </c>
      <c r="G6" s="63">
        <f t="shared" ref="G6:G36" si="2">E6-C6</f>
        <v>1424.4757260000006</v>
      </c>
      <c r="H6" s="63">
        <f t="shared" ref="H6:H36" si="3">G6/C6*100</f>
        <v>14.469296324919062</v>
      </c>
      <c r="I6" s="63">
        <v>-610.72689200000002</v>
      </c>
      <c r="J6" s="64">
        <v>108071.939789</v>
      </c>
      <c r="K6" s="64">
        <v>116512.995172</v>
      </c>
      <c r="L6" s="62">
        <f>K6/K$36*100</f>
        <v>9.6166745922399812</v>
      </c>
    </row>
    <row r="7" spans="1:14" s="26" customFormat="1" ht="15" customHeight="1" x14ac:dyDescent="0.2">
      <c r="A7" s="1"/>
      <c r="B7" s="60" t="s">
        <v>84</v>
      </c>
      <c r="C7" s="104">
        <v>86.777246000000005</v>
      </c>
      <c r="D7" s="104">
        <v>2038.215367</v>
      </c>
      <c r="E7" s="104">
        <v>1107.875225</v>
      </c>
      <c r="F7" s="85">
        <f>E7/E$36*100</f>
        <v>1.0387302414663071</v>
      </c>
      <c r="G7" s="63">
        <f t="shared" si="2"/>
        <v>1021.097979</v>
      </c>
      <c r="H7" s="63">
        <f t="shared" si="3"/>
        <v>1176.6886206552349</v>
      </c>
      <c r="I7" s="63">
        <v>90733.023084999993</v>
      </c>
      <c r="J7" s="64">
        <v>12159.510048</v>
      </c>
      <c r="K7" s="105">
        <v>12316.612681000001</v>
      </c>
      <c r="L7" s="85">
        <f>K7/K$36*100</f>
        <v>1.016580648853646</v>
      </c>
    </row>
    <row r="8" spans="1:14" s="26" customFormat="1" ht="8.1" customHeight="1" x14ac:dyDescent="0.2">
      <c r="A8" s="1"/>
      <c r="B8" s="60"/>
      <c r="C8" s="104"/>
      <c r="D8" s="104"/>
      <c r="E8" s="104"/>
      <c r="F8" s="85"/>
      <c r="G8" s="63"/>
      <c r="H8" s="63"/>
      <c r="I8" s="63"/>
      <c r="J8" s="64"/>
      <c r="K8" s="105"/>
      <c r="L8" s="85"/>
    </row>
    <row r="9" spans="1:14" s="26" customFormat="1" ht="15" customHeight="1" x14ac:dyDescent="0.2">
      <c r="A9" s="54" t="s">
        <v>114</v>
      </c>
      <c r="B9" s="55"/>
      <c r="C9" s="56">
        <f>SUM(C10:C15)</f>
        <v>9264.2231260000008</v>
      </c>
      <c r="D9" s="56">
        <f t="shared" ref="D9:E9" si="4">SUM(D10:D15)</f>
        <v>9737.3346600000004</v>
      </c>
      <c r="E9" s="56">
        <f t="shared" si="4"/>
        <v>9203.9129030000004</v>
      </c>
      <c r="F9" s="57">
        <f t="shared" ref="F9:F15" si="5">E9/E$36*100</f>
        <v>8.6294760063508509</v>
      </c>
      <c r="G9" s="58">
        <f t="shared" si="2"/>
        <v>-60.310223000000406</v>
      </c>
      <c r="H9" s="58">
        <f t="shared" si="3"/>
        <v>-0.65100140810231599</v>
      </c>
      <c r="I9" s="58"/>
      <c r="J9" s="56">
        <f t="shared" ref="J9:K9" si="6">SUM(J10:J15)</f>
        <v>104017.235508</v>
      </c>
      <c r="K9" s="56">
        <f t="shared" si="6"/>
        <v>104099.080613</v>
      </c>
      <c r="L9" s="57">
        <f t="shared" ref="L9:L15" si="7">K9/K$36*100</f>
        <v>8.5920629036164087</v>
      </c>
      <c r="M9" s="28"/>
    </row>
    <row r="10" spans="1:14" s="26" customFormat="1" ht="15" customHeight="1" x14ac:dyDescent="0.2">
      <c r="A10" s="59"/>
      <c r="B10" s="60" t="s">
        <v>85</v>
      </c>
      <c r="C10" s="61">
        <v>1147.6063750000001</v>
      </c>
      <c r="D10" s="61">
        <v>1592.232964</v>
      </c>
      <c r="E10" s="61">
        <v>1331.677173</v>
      </c>
      <c r="F10" s="62">
        <f t="shared" si="5"/>
        <v>1.2485642067367824</v>
      </c>
      <c r="G10" s="63">
        <f t="shared" si="2"/>
        <v>184.07079799999997</v>
      </c>
      <c r="H10" s="63">
        <f t="shared" si="3"/>
        <v>16.039541258212335</v>
      </c>
      <c r="I10" s="63"/>
      <c r="J10" s="64">
        <v>13512.867346000001</v>
      </c>
      <c r="K10" s="64">
        <v>14279.258544</v>
      </c>
      <c r="L10" s="62">
        <f t="shared" si="7"/>
        <v>1.1785722496739188</v>
      </c>
    </row>
    <row r="11" spans="1:14" s="26" customFormat="1" ht="15" customHeight="1" x14ac:dyDescent="0.2">
      <c r="A11" s="59"/>
      <c r="B11" s="59" t="s">
        <v>86</v>
      </c>
      <c r="C11" s="61">
        <v>1260.4715819999999</v>
      </c>
      <c r="D11" s="61">
        <v>1257.8182039999999</v>
      </c>
      <c r="E11" s="61">
        <v>1301.79907</v>
      </c>
      <c r="F11" s="62">
        <f t="shared" si="5"/>
        <v>1.2205508633174049</v>
      </c>
      <c r="G11" s="63">
        <f t="shared" si="2"/>
        <v>41.32748800000013</v>
      </c>
      <c r="H11" s="63">
        <f t="shared" si="3"/>
        <v>3.2787322292840182</v>
      </c>
      <c r="I11" s="63"/>
      <c r="J11" s="64">
        <v>13695.363932</v>
      </c>
      <c r="K11" s="64">
        <v>14317.595869000001</v>
      </c>
      <c r="L11" s="62">
        <f t="shared" si="7"/>
        <v>1.1817365111257656</v>
      </c>
    </row>
    <row r="12" spans="1:14" s="26" customFormat="1" ht="15" customHeight="1" x14ac:dyDescent="0.2">
      <c r="A12" s="59"/>
      <c r="B12" s="59" t="s">
        <v>87</v>
      </c>
      <c r="C12" s="61">
        <v>3027.7269310000001</v>
      </c>
      <c r="D12" s="61">
        <v>3096.8954520000002</v>
      </c>
      <c r="E12" s="61">
        <v>2987.5944359999999</v>
      </c>
      <c r="F12" s="62">
        <f t="shared" si="5"/>
        <v>2.8011319504953054</v>
      </c>
      <c r="G12" s="63">
        <f t="shared" si="2"/>
        <v>-40.13249500000029</v>
      </c>
      <c r="H12" s="63">
        <f t="shared" si="3"/>
        <v>-1.325499158761497</v>
      </c>
      <c r="I12" s="63"/>
      <c r="J12" s="64">
        <v>32698.593169</v>
      </c>
      <c r="K12" s="64">
        <v>34146.050041000002</v>
      </c>
      <c r="L12" s="62">
        <f t="shared" si="7"/>
        <v>2.8183246973428835</v>
      </c>
    </row>
    <row r="13" spans="1:14" s="26" customFormat="1" ht="15" customHeight="1" x14ac:dyDescent="0.2">
      <c r="A13" s="59"/>
      <c r="B13" s="60" t="s">
        <v>88</v>
      </c>
      <c r="C13" s="61">
        <v>1937.6329390000001</v>
      </c>
      <c r="D13" s="61">
        <v>1935.055601</v>
      </c>
      <c r="E13" s="61">
        <v>1870.132032</v>
      </c>
      <c r="F13" s="62">
        <f t="shared" si="5"/>
        <v>1.7534128874244259</v>
      </c>
      <c r="G13" s="63">
        <f t="shared" si="2"/>
        <v>-67.500907000000097</v>
      </c>
      <c r="H13" s="63">
        <f t="shared" si="3"/>
        <v>-3.4836787526349999</v>
      </c>
      <c r="I13" s="63"/>
      <c r="J13" s="64">
        <v>24473.514254999998</v>
      </c>
      <c r="K13" s="64">
        <v>22465.816535999998</v>
      </c>
      <c r="L13" s="62">
        <f t="shared" si="7"/>
        <v>1.8542691032596128</v>
      </c>
    </row>
    <row r="14" spans="1:14" s="26" customFormat="1" ht="15" customHeight="1" x14ac:dyDescent="0.2">
      <c r="A14" s="59"/>
      <c r="B14" s="60" t="s">
        <v>89</v>
      </c>
      <c r="C14" s="61">
        <v>1715.3141370000001</v>
      </c>
      <c r="D14" s="61">
        <v>1721.3505029999999</v>
      </c>
      <c r="E14" s="61">
        <v>1586.620903</v>
      </c>
      <c r="F14" s="62">
        <f t="shared" si="5"/>
        <v>1.4875963253792233</v>
      </c>
      <c r="G14" s="63">
        <f t="shared" si="2"/>
        <v>-128.69323400000007</v>
      </c>
      <c r="H14" s="63">
        <f t="shared" si="3"/>
        <v>-7.5026044048746785</v>
      </c>
      <c r="I14" s="63"/>
      <c r="J14" s="64">
        <v>17830.349021000002</v>
      </c>
      <c r="K14" s="64">
        <v>17342.391242000002</v>
      </c>
      <c r="L14" s="62">
        <f t="shared" si="7"/>
        <v>1.4313951244616676</v>
      </c>
    </row>
    <row r="15" spans="1:14" s="26" customFormat="1" ht="15" customHeight="1" x14ac:dyDescent="0.2">
      <c r="A15" s="59"/>
      <c r="B15" s="60" t="s">
        <v>90</v>
      </c>
      <c r="C15" s="61">
        <v>175.47116199999999</v>
      </c>
      <c r="D15" s="61">
        <v>133.98193599999999</v>
      </c>
      <c r="E15" s="61">
        <v>126.08928899999999</v>
      </c>
      <c r="F15" s="62">
        <f t="shared" si="5"/>
        <v>0.11821977299770828</v>
      </c>
      <c r="G15" s="63">
        <f t="shared" ref="G15" si="8">E15-C15</f>
        <v>-49.381872999999999</v>
      </c>
      <c r="H15" s="63">
        <f t="shared" ref="H15" si="9">G15/C15*100</f>
        <v>-28.142443713913519</v>
      </c>
      <c r="I15" s="63">
        <v>26.627193808311965</v>
      </c>
      <c r="J15" s="64">
        <v>1806.547785</v>
      </c>
      <c r="K15" s="64">
        <v>1547.9683809999999</v>
      </c>
      <c r="L15" s="62">
        <f t="shared" si="7"/>
        <v>0.12776521775256008</v>
      </c>
      <c r="N15" s="26" t="str">
        <f>LOWER(M15)</f>
        <v/>
      </c>
    </row>
    <row r="16" spans="1:14" s="26" customFormat="1" ht="8.1" customHeight="1" x14ac:dyDescent="0.2">
      <c r="A16" s="59"/>
      <c r="B16" s="60"/>
      <c r="C16" s="61"/>
      <c r="D16" s="61"/>
      <c r="E16" s="61"/>
      <c r="F16" s="62"/>
      <c r="G16" s="63"/>
      <c r="H16" s="63"/>
      <c r="I16" s="63"/>
      <c r="J16" s="64"/>
      <c r="K16" s="64"/>
      <c r="L16" s="62"/>
    </row>
    <row r="17" spans="1:13" s="26" customFormat="1" ht="15" customHeight="1" x14ac:dyDescent="0.2">
      <c r="A17" s="54" t="s">
        <v>113</v>
      </c>
      <c r="B17" s="55"/>
      <c r="C17" s="56">
        <f t="shared" ref="C17:E17" si="10">SUM(C18:C19)</f>
        <v>2958.5916559999996</v>
      </c>
      <c r="D17" s="56">
        <f t="shared" si="10"/>
        <v>2618.6761879999999</v>
      </c>
      <c r="E17" s="65">
        <f t="shared" si="10"/>
        <v>3709.9382970000001</v>
      </c>
      <c r="F17" s="58">
        <f>E17/E$36*100</f>
        <v>3.4783927071461593</v>
      </c>
      <c r="G17" s="58">
        <f t="shared" si="2"/>
        <v>751.34664100000055</v>
      </c>
      <c r="H17" s="58">
        <f t="shared" si="3"/>
        <v>25.395415398954285</v>
      </c>
      <c r="I17" s="58"/>
      <c r="J17" s="56">
        <f t="shared" ref="J17" si="11">SUM(J18:J19)</f>
        <v>29858.619753999999</v>
      </c>
      <c r="K17" s="56">
        <f t="shared" ref="K17" si="12">SUM(K18:K19)</f>
        <v>40054.099273</v>
      </c>
      <c r="L17" s="57">
        <f>K17/K$36*100</f>
        <v>3.3059594616471069</v>
      </c>
      <c r="M17" s="28"/>
    </row>
    <row r="18" spans="1:13" s="26" customFormat="1" ht="15" customHeight="1" x14ac:dyDescent="0.2">
      <c r="A18" s="59"/>
      <c r="B18" s="60" t="s">
        <v>91</v>
      </c>
      <c r="C18" s="61">
        <v>2233.8598849999998</v>
      </c>
      <c r="D18" s="61">
        <v>1692.097589</v>
      </c>
      <c r="E18" s="64">
        <v>3032.8462290000002</v>
      </c>
      <c r="F18" s="63">
        <f>E18/E$36*100</f>
        <v>2.8435594773584265</v>
      </c>
      <c r="G18" s="63">
        <f t="shared" si="2"/>
        <v>798.98634400000037</v>
      </c>
      <c r="H18" s="63">
        <f t="shared" si="3"/>
        <v>35.767075158341925</v>
      </c>
      <c r="I18" s="63">
        <f t="shared" ref="I18" si="13">H18/D18*100</f>
        <v>2.11377141548199</v>
      </c>
      <c r="J18" s="64">
        <v>23278.142897000002</v>
      </c>
      <c r="K18" s="64">
        <v>31894.306621</v>
      </c>
      <c r="L18" s="62">
        <f>K18/K$36*100</f>
        <v>2.6324717484645985</v>
      </c>
    </row>
    <row r="19" spans="1:13" s="26" customFormat="1" ht="15" customHeight="1" x14ac:dyDescent="0.2">
      <c r="A19" s="59"/>
      <c r="B19" s="60" t="s">
        <v>92</v>
      </c>
      <c r="C19" s="61">
        <v>724.73177099999998</v>
      </c>
      <c r="D19" s="61">
        <v>926.57859900000005</v>
      </c>
      <c r="E19" s="61">
        <v>677.09206800000004</v>
      </c>
      <c r="F19" s="62">
        <f>E19/E$36*100</f>
        <v>0.63483322978773282</v>
      </c>
      <c r="G19" s="63">
        <f t="shared" si="2"/>
        <v>-47.63970299999994</v>
      </c>
      <c r="H19" s="63">
        <f t="shared" si="3"/>
        <v>-6.5734254942715831</v>
      </c>
      <c r="I19" s="63"/>
      <c r="J19" s="64">
        <v>6580.4768569999997</v>
      </c>
      <c r="K19" s="64">
        <v>8159.7926520000001</v>
      </c>
      <c r="L19" s="62">
        <f>K19/K$36*100</f>
        <v>0.67348771318250822</v>
      </c>
    </row>
    <row r="20" spans="1:13" s="26" customFormat="1" ht="8.1" customHeight="1" x14ac:dyDescent="0.2">
      <c r="A20" s="59"/>
      <c r="B20" s="60"/>
      <c r="C20" s="61"/>
      <c r="D20" s="61"/>
      <c r="E20" s="61"/>
      <c r="F20" s="62"/>
      <c r="G20" s="63"/>
      <c r="H20" s="63"/>
      <c r="I20" s="63"/>
      <c r="J20" s="64"/>
      <c r="K20" s="64"/>
      <c r="L20" s="62"/>
    </row>
    <row r="21" spans="1:13" s="26" customFormat="1" ht="15" customHeight="1" x14ac:dyDescent="0.2">
      <c r="A21" s="54" t="s">
        <v>82</v>
      </c>
      <c r="B21" s="56"/>
      <c r="C21" s="56">
        <v>247.50868500000001</v>
      </c>
      <c r="D21" s="56">
        <v>209.345823</v>
      </c>
      <c r="E21" s="56">
        <v>207.706277</v>
      </c>
      <c r="F21" s="57">
        <f>E21/E$36*100</f>
        <v>0.19474286128411047</v>
      </c>
      <c r="G21" s="58">
        <f t="shared" si="2"/>
        <v>-39.802408000000014</v>
      </c>
      <c r="H21" s="58">
        <f t="shared" si="3"/>
        <v>-16.081216705587529</v>
      </c>
      <c r="I21" s="58"/>
      <c r="J21" s="65">
        <v>3212.4915190000002</v>
      </c>
      <c r="K21" s="65">
        <v>2357.5573770000001</v>
      </c>
      <c r="L21" s="57">
        <f>K21/K$36*100</f>
        <v>0.19458655314520884</v>
      </c>
    </row>
    <row r="22" spans="1:13" s="26" customFormat="1" ht="8.1" customHeight="1" x14ac:dyDescent="0.2">
      <c r="A22" s="66"/>
      <c r="B22" s="67"/>
      <c r="C22" s="67"/>
      <c r="D22" s="67"/>
      <c r="E22" s="67"/>
      <c r="F22" s="68"/>
      <c r="G22" s="69"/>
      <c r="H22" s="69"/>
      <c r="I22" s="69"/>
      <c r="J22" s="70"/>
      <c r="K22" s="70"/>
      <c r="L22" s="68"/>
    </row>
    <row r="23" spans="1:13" s="26" customFormat="1" ht="15" customHeight="1" x14ac:dyDescent="0.2">
      <c r="A23" s="54" t="s">
        <v>112</v>
      </c>
      <c r="B23" s="56"/>
      <c r="C23" s="56">
        <f>SUM(C24:C31)</f>
        <v>54456.078292999999</v>
      </c>
      <c r="D23" s="56">
        <f t="shared" ref="D23:E23" si="14">SUM(D24:D31)</f>
        <v>55985.086464</v>
      </c>
      <c r="E23" s="56">
        <f t="shared" si="14"/>
        <v>59955.276816000005</v>
      </c>
      <c r="F23" s="57">
        <f t="shared" ref="F23:F31" si="15">E23/E$36*100</f>
        <v>56.213333197574634</v>
      </c>
      <c r="G23" s="58">
        <f t="shared" si="2"/>
        <v>5499.1985230000064</v>
      </c>
      <c r="H23" s="58">
        <f t="shared" si="3"/>
        <v>10.098410857667096</v>
      </c>
      <c r="I23" s="58"/>
      <c r="J23" s="56">
        <f t="shared" ref="J23" si="16">SUM(J24:J31)</f>
        <v>706551.23107500002</v>
      </c>
      <c r="K23" s="56">
        <f t="shared" ref="K23" si="17">SUM(K24:K31)</f>
        <v>620872.9629579999</v>
      </c>
      <c r="L23" s="57">
        <f t="shared" ref="L23:L31" si="18">K23/K$36*100</f>
        <v>51.245212940176984</v>
      </c>
      <c r="M23" s="28"/>
    </row>
    <row r="24" spans="1:13" s="26" customFormat="1" ht="15" customHeight="1" x14ac:dyDescent="0.2">
      <c r="A24" s="59"/>
      <c r="B24" s="60" t="s">
        <v>93</v>
      </c>
      <c r="C24" s="61">
        <v>708.424577</v>
      </c>
      <c r="D24" s="61">
        <v>1107.377068</v>
      </c>
      <c r="E24" s="61">
        <v>1238.1122889999999</v>
      </c>
      <c r="F24" s="62">
        <f t="shared" si="15"/>
        <v>1.1608389175011762</v>
      </c>
      <c r="G24" s="63">
        <f t="shared" si="2"/>
        <v>529.68771199999992</v>
      </c>
      <c r="H24" s="63">
        <f t="shared" si="3"/>
        <v>74.769810251797622</v>
      </c>
      <c r="I24" s="63"/>
      <c r="J24" s="64">
        <v>10999.186088</v>
      </c>
      <c r="K24" s="64">
        <v>12581.211872</v>
      </c>
      <c r="L24" s="62">
        <f t="shared" si="18"/>
        <v>1.0384199665491578</v>
      </c>
    </row>
    <row r="25" spans="1:13" s="26" customFormat="1" ht="15" customHeight="1" x14ac:dyDescent="0.2">
      <c r="A25" s="59"/>
      <c r="B25" s="60" t="s">
        <v>94</v>
      </c>
      <c r="C25" s="61">
        <v>1336.2507290000001</v>
      </c>
      <c r="D25" s="61">
        <v>1060.555942</v>
      </c>
      <c r="E25" s="61">
        <v>1245.490732</v>
      </c>
      <c r="F25" s="62">
        <f t="shared" si="15"/>
        <v>1.1677568552852218</v>
      </c>
      <c r="G25" s="63">
        <f t="shared" si="2"/>
        <v>-90.759997000000112</v>
      </c>
      <c r="H25" s="63">
        <f t="shared" si="3"/>
        <v>-6.7921382589569461</v>
      </c>
      <c r="I25" s="63"/>
      <c r="J25" s="64">
        <v>22305.61994</v>
      </c>
      <c r="K25" s="64">
        <v>15827.176447</v>
      </c>
      <c r="L25" s="62">
        <f t="shared" si="18"/>
        <v>1.3063333011058094</v>
      </c>
    </row>
    <row r="26" spans="1:13" s="26" customFormat="1" ht="15" customHeight="1" x14ac:dyDescent="0.2">
      <c r="A26" s="59"/>
      <c r="B26" s="60" t="s">
        <v>95</v>
      </c>
      <c r="C26" s="61">
        <v>6325.6857710000004</v>
      </c>
      <c r="D26" s="61">
        <v>7561.5911159999996</v>
      </c>
      <c r="E26" s="61">
        <v>7867.1844950000004</v>
      </c>
      <c r="F26" s="62">
        <f t="shared" si="15"/>
        <v>7.3761758235466797</v>
      </c>
      <c r="G26" s="63">
        <f t="shared" si="2"/>
        <v>1541.498724</v>
      </c>
      <c r="H26" s="63">
        <f t="shared" si="3"/>
        <v>24.368879198315145</v>
      </c>
      <c r="I26" s="63"/>
      <c r="J26" s="64">
        <v>80207.308342999997</v>
      </c>
      <c r="K26" s="64">
        <v>79364.021403999999</v>
      </c>
      <c r="L26" s="62">
        <f t="shared" si="18"/>
        <v>6.5504965093992435</v>
      </c>
    </row>
    <row r="27" spans="1:13" s="26" customFormat="1" ht="15" customHeight="1" x14ac:dyDescent="0.2">
      <c r="A27" s="59"/>
      <c r="B27" s="60" t="s">
        <v>96</v>
      </c>
      <c r="C27" s="61">
        <v>4023.8058639999999</v>
      </c>
      <c r="D27" s="61">
        <v>3010.6681600000002</v>
      </c>
      <c r="E27" s="61">
        <v>3400.4763990000001</v>
      </c>
      <c r="F27" s="62">
        <f t="shared" si="15"/>
        <v>3.1882450219371488</v>
      </c>
      <c r="G27" s="63">
        <f t="shared" si="2"/>
        <v>-623.3294649999998</v>
      </c>
      <c r="H27" s="63">
        <f t="shared" si="3"/>
        <v>-15.491042213959053</v>
      </c>
      <c r="I27" s="63"/>
      <c r="J27" s="64">
        <v>34423.899591000001</v>
      </c>
      <c r="K27" s="64">
        <v>30198.399292999999</v>
      </c>
      <c r="L27" s="62">
        <f t="shared" si="18"/>
        <v>2.492496041137743</v>
      </c>
    </row>
    <row r="28" spans="1:13" s="26" customFormat="1" ht="15" customHeight="1" x14ac:dyDescent="0.2">
      <c r="A28" s="59"/>
      <c r="B28" s="60" t="s">
        <v>97</v>
      </c>
      <c r="C28" s="61">
        <v>2896.8880549999999</v>
      </c>
      <c r="D28" s="61">
        <v>2770.434964</v>
      </c>
      <c r="E28" s="61">
        <v>3238.33655</v>
      </c>
      <c r="F28" s="62">
        <f t="shared" si="15"/>
        <v>3.0362246854384418</v>
      </c>
      <c r="G28" s="63">
        <f t="shared" si="2"/>
        <v>341.44849500000009</v>
      </c>
      <c r="H28" s="63">
        <f t="shared" si="3"/>
        <v>11.786734196050945</v>
      </c>
      <c r="I28" s="63"/>
      <c r="J28" s="64">
        <v>42605.730638000001</v>
      </c>
      <c r="K28" s="64">
        <v>34298.782547000003</v>
      </c>
      <c r="L28" s="62">
        <f t="shared" si="18"/>
        <v>2.8309308346041484</v>
      </c>
    </row>
    <row r="29" spans="1:13" s="26" customFormat="1" ht="15" customHeight="1" x14ac:dyDescent="0.2">
      <c r="A29" s="59"/>
      <c r="B29" s="60" t="s">
        <v>98</v>
      </c>
      <c r="C29" s="61">
        <v>20465.863309</v>
      </c>
      <c r="D29" s="61">
        <v>21395.381871000001</v>
      </c>
      <c r="E29" s="61">
        <v>21178.501993999998</v>
      </c>
      <c r="F29" s="62">
        <f t="shared" si="15"/>
        <v>19.856704070733493</v>
      </c>
      <c r="G29" s="63">
        <f t="shared" si="2"/>
        <v>712.63868499999808</v>
      </c>
      <c r="H29" s="63">
        <f t="shared" si="3"/>
        <v>3.4820846511107617</v>
      </c>
      <c r="I29" s="63"/>
      <c r="J29" s="64">
        <v>269209.568226</v>
      </c>
      <c r="K29" s="64">
        <v>247483.191161</v>
      </c>
      <c r="L29" s="62">
        <f t="shared" si="18"/>
        <v>20.426608318935436</v>
      </c>
    </row>
    <row r="30" spans="1:13" s="26" customFormat="1" ht="15" customHeight="1" x14ac:dyDescent="0.2">
      <c r="A30" s="59"/>
      <c r="B30" s="60" t="s">
        <v>99</v>
      </c>
      <c r="C30" s="61">
        <v>14886.696948999999</v>
      </c>
      <c r="D30" s="61">
        <v>15017.681194999999</v>
      </c>
      <c r="E30" s="61">
        <v>17719.602853</v>
      </c>
      <c r="F30" s="62">
        <f t="shared" si="15"/>
        <v>16.613682601471439</v>
      </c>
      <c r="G30" s="63">
        <f t="shared" si="2"/>
        <v>2832.9059040000011</v>
      </c>
      <c r="H30" s="63">
        <f t="shared" si="3"/>
        <v>19.029781513690981</v>
      </c>
      <c r="I30" s="63"/>
      <c r="J30" s="64">
        <v>206050.360514</v>
      </c>
      <c r="K30" s="64">
        <v>154933.664216</v>
      </c>
      <c r="L30" s="62">
        <f t="shared" si="18"/>
        <v>12.787815041138922</v>
      </c>
    </row>
    <row r="31" spans="1:13" s="26" customFormat="1" ht="15" customHeight="1" x14ac:dyDescent="0.2">
      <c r="A31" s="59"/>
      <c r="B31" s="60" t="s">
        <v>100</v>
      </c>
      <c r="C31" s="61">
        <v>3812.4630390000002</v>
      </c>
      <c r="D31" s="61">
        <v>4061.3961479999998</v>
      </c>
      <c r="E31" s="61">
        <v>4067.571504</v>
      </c>
      <c r="F31" s="62">
        <f t="shared" si="15"/>
        <v>3.813705221661031</v>
      </c>
      <c r="G31" s="63">
        <f t="shared" si="2"/>
        <v>255.1084649999998</v>
      </c>
      <c r="H31" s="63">
        <f t="shared" si="3"/>
        <v>6.6914344451432139</v>
      </c>
      <c r="I31" s="63"/>
      <c r="J31" s="64">
        <v>40749.557735000002</v>
      </c>
      <c r="K31" s="64">
        <v>46186.516018000002</v>
      </c>
      <c r="L31" s="62">
        <f t="shared" si="18"/>
        <v>3.8121129273065395</v>
      </c>
    </row>
    <row r="32" spans="1:13" s="26" customFormat="1" ht="8.1" customHeight="1" x14ac:dyDescent="0.2">
      <c r="A32" s="59"/>
      <c r="B32" s="60"/>
      <c r="C32" s="61"/>
      <c r="D32" s="61"/>
      <c r="E32" s="61"/>
      <c r="F32" s="62"/>
      <c r="G32" s="63"/>
      <c r="H32" s="63"/>
      <c r="I32" s="63"/>
      <c r="J32" s="64"/>
      <c r="K32" s="64"/>
      <c r="L32" s="62"/>
    </row>
    <row r="33" spans="1:13" s="26" customFormat="1" ht="15" customHeight="1" x14ac:dyDescent="0.2">
      <c r="A33" s="54" t="s">
        <v>111</v>
      </c>
      <c r="B33" s="56"/>
      <c r="C33" s="56">
        <v>166.127285</v>
      </c>
      <c r="D33" s="56">
        <v>4.6586350000000003</v>
      </c>
      <c r="E33" s="56">
        <v>4.378317</v>
      </c>
      <c r="F33" s="57">
        <f>E33/E$36*100</f>
        <v>4.1050563926330582E-3</v>
      </c>
      <c r="G33" s="58">
        <f>E33-C33</f>
        <v>-161.74896799999999</v>
      </c>
      <c r="H33" s="58">
        <f t="shared" si="3"/>
        <v>-97.364480494579794</v>
      </c>
      <c r="I33" s="58"/>
      <c r="J33" s="65">
        <v>1965.1160990000001</v>
      </c>
      <c r="K33" s="65">
        <v>50.140962000000002</v>
      </c>
      <c r="L33" s="57">
        <f>K33/K$36*100</f>
        <v>4.1385024441612552E-3</v>
      </c>
      <c r="M33" s="28"/>
    </row>
    <row r="34" spans="1:13" s="26" customFormat="1" ht="15" customHeight="1" x14ac:dyDescent="0.2">
      <c r="A34" s="71" t="s">
        <v>110</v>
      </c>
      <c r="B34" s="72"/>
      <c r="C34" s="73">
        <f>+C33+C23+C21+C17+C9+C5</f>
        <v>77024.123164000004</v>
      </c>
      <c r="D34" s="73">
        <f>+D33+D23+D21+D17+D9+D5</f>
        <v>83310.40408800001</v>
      </c>
      <c r="E34" s="73">
        <f>+E33+E23+E21+E17+E9+E5</f>
        <v>85458.380434000006</v>
      </c>
      <c r="F34" s="74">
        <f>E34/E$36*100</f>
        <v>80.124730782321052</v>
      </c>
      <c r="G34" s="75">
        <f t="shared" si="2"/>
        <v>8434.2572700000019</v>
      </c>
      <c r="H34" s="75">
        <f t="shared" si="3"/>
        <v>10.95015032114258</v>
      </c>
      <c r="I34" s="75"/>
      <c r="J34" s="73">
        <f>+J33+J23+J21+J17+J9+J5</f>
        <v>965836.14379200002</v>
      </c>
      <c r="K34" s="73">
        <f>+K33+K23+K21+K17+K9+K5</f>
        <v>896263.44903599983</v>
      </c>
      <c r="L34" s="74">
        <f>K34/K$36*100</f>
        <v>73.975215602123498</v>
      </c>
    </row>
    <row r="35" spans="1:13" s="26" customFormat="1" ht="15" customHeight="1" x14ac:dyDescent="0.2">
      <c r="A35" s="71" t="s">
        <v>108</v>
      </c>
      <c r="B35" s="72"/>
      <c r="C35" s="73">
        <v>26602.115838000002</v>
      </c>
      <c r="D35" s="73">
        <v>26191.072845999999</v>
      </c>
      <c r="E35" s="73">
        <v>21198.302963999999</v>
      </c>
      <c r="F35" s="74">
        <f>E35/E$36*100</f>
        <v>19.875269217678959</v>
      </c>
      <c r="G35" s="75">
        <f t="shared" si="2"/>
        <v>-5403.8128740000029</v>
      </c>
      <c r="H35" s="75">
        <f t="shared" si="3"/>
        <v>-20.313470202550143</v>
      </c>
      <c r="I35" s="75"/>
      <c r="J35" s="76">
        <v>327975.248364</v>
      </c>
      <c r="K35" s="76">
        <v>315309.15908800001</v>
      </c>
      <c r="L35" s="74">
        <f>K35/K$36*100</f>
        <v>26.024784397876488</v>
      </c>
      <c r="M35" s="28"/>
    </row>
    <row r="36" spans="1:13" s="26" customFormat="1" ht="15" customHeight="1" x14ac:dyDescent="0.2">
      <c r="A36" s="50" t="s">
        <v>109</v>
      </c>
      <c r="B36" s="51"/>
      <c r="C36" s="77">
        <v>103626.239002</v>
      </c>
      <c r="D36" s="77">
        <v>109501.47693400001</v>
      </c>
      <c r="E36" s="77">
        <v>106656.68339799999</v>
      </c>
      <c r="F36" s="78">
        <f>E36/E$36*100</f>
        <v>100</v>
      </c>
      <c r="G36" s="78">
        <f t="shared" si="2"/>
        <v>3030.4443959999917</v>
      </c>
      <c r="H36" s="78">
        <f t="shared" si="3"/>
        <v>2.9243987094248434</v>
      </c>
      <c r="I36" s="79"/>
      <c r="J36" s="77">
        <v>1293811.392156</v>
      </c>
      <c r="K36" s="77">
        <v>1211572.608124</v>
      </c>
      <c r="L36" s="78">
        <f>K36/K$36*100</f>
        <v>100</v>
      </c>
      <c r="M36" s="28"/>
    </row>
    <row r="37" spans="1:13" s="26" customFormat="1" x14ac:dyDescent="0.2">
      <c r="M37" s="28"/>
    </row>
    <row r="38" spans="1:13" s="26" customFormat="1" x14ac:dyDescent="0.2">
      <c r="C38" s="106"/>
      <c r="D38" s="106"/>
      <c r="E38" s="80"/>
      <c r="F38" s="80"/>
      <c r="G38" s="81"/>
      <c r="H38" s="81"/>
      <c r="J38" s="80"/>
      <c r="K38" s="80"/>
      <c r="L38" s="81"/>
    </row>
    <row r="39" spans="1:13" s="26" customFormat="1" x14ac:dyDescent="0.2">
      <c r="A39" s="27"/>
      <c r="B39" s="27"/>
      <c r="C39" s="82"/>
      <c r="D39" s="82"/>
      <c r="E39" s="81"/>
      <c r="G39" s="80"/>
      <c r="H39" s="80"/>
      <c r="K39" s="81"/>
    </row>
    <row r="40" spans="1:13" s="26" customFormat="1" x14ac:dyDescent="0.2"/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2023-11-14T04:23:03Z</cp:lastPrinted>
  <dcterms:created xsi:type="dcterms:W3CDTF">2020-06-23T08:33:49Z</dcterms:created>
  <dcterms:modified xsi:type="dcterms:W3CDTF">2024-01-19T02:23:49Z</dcterms:modified>
</cp:coreProperties>
</file>