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izzati.hisam\Documents\MYSTEP IZZATI 2022\2024\MAY 2024\CMS 052024\"/>
    </mc:Choice>
  </mc:AlternateContent>
  <xr:revisionPtr revIDLastSave="0" documentId="8_{2326335C-DF40-41CF-BCE7-98D6B35562E9}" xr6:coauthVersionLast="47" xr6:coauthVersionMax="47" xr10:uidLastSave="{00000000-0000-0000-0000-000000000000}"/>
  <bookViews>
    <workbookView xWindow="-120" yWindow="-120" windowWidth="29040" windowHeight="15840" tabRatio="690" xr2:uid="{00000000-000D-0000-FFFF-FFFF00000000}"/>
  </bookViews>
  <sheets>
    <sheet name="Appendix i" sheetId="2" r:id="rId1"/>
    <sheet name="Appendix ii-iii" sheetId="7" r:id="rId2"/>
    <sheet name="Appendix iv" sheetId="6" r:id="rId3"/>
    <sheet name="Appendix v" sheetId="8" r:id="rId4"/>
    <sheet name="Appendix vi" sheetId="5" r:id="rId5"/>
  </sheets>
  <definedNames>
    <definedName name="_xlnm.Print_Area" localSheetId="0">'Appendix i'!$A$1:$L$83</definedName>
    <definedName name="_xlnm.Print_Area" localSheetId="1">'Appendix ii-iii'!$A$1:$L$77</definedName>
    <definedName name="_xlnm.Print_Area" localSheetId="2">'Appendix iv'!$A$1:$L$46</definedName>
    <definedName name="_xlnm.Print_Area" localSheetId="3">'Appendix v'!$A$1:$L$46</definedName>
    <definedName name="_xlnm.Print_Area" localSheetId="4">'Appendix vi'!$A$1:$L$37</definedName>
    <definedName name="_xlnm.Print_Titles" localSheetId="0">'Appendix i'!$1:$6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5" l="1"/>
  <c r="J25" i="5"/>
  <c r="D25" i="5"/>
  <c r="E25" i="5"/>
  <c r="C25" i="5"/>
  <c r="K19" i="5"/>
  <c r="K36" i="5" s="1"/>
  <c r="J19" i="5"/>
  <c r="D19" i="5"/>
  <c r="E19" i="5"/>
  <c r="C19" i="5"/>
  <c r="K11" i="5"/>
  <c r="J11" i="5"/>
  <c r="D11" i="5"/>
  <c r="E11" i="5"/>
  <c r="C11" i="5"/>
  <c r="K7" i="5"/>
  <c r="J7" i="5"/>
  <c r="D7" i="5"/>
  <c r="E7" i="5"/>
  <c r="C7" i="5"/>
  <c r="K37" i="8" l="1"/>
  <c r="J37" i="8"/>
  <c r="D37" i="8"/>
  <c r="E37" i="8"/>
  <c r="C37" i="8"/>
  <c r="K28" i="8"/>
  <c r="J28" i="8"/>
  <c r="D28" i="8"/>
  <c r="E28" i="8"/>
  <c r="C28" i="8"/>
  <c r="K7" i="8"/>
  <c r="J7" i="8"/>
  <c r="D7" i="8"/>
  <c r="E7" i="8"/>
  <c r="C7" i="8"/>
  <c r="K37" i="6"/>
  <c r="J37" i="6"/>
  <c r="D37" i="6"/>
  <c r="E37" i="6"/>
  <c r="C37" i="6"/>
  <c r="K28" i="6"/>
  <c r="J28" i="6"/>
  <c r="D28" i="6"/>
  <c r="E28" i="6"/>
  <c r="C28" i="6"/>
  <c r="K7" i="6" l="1"/>
  <c r="J7" i="6"/>
  <c r="E7" i="6" l="1"/>
  <c r="D7" i="6"/>
  <c r="C7" i="6"/>
  <c r="F39" i="6" l="1"/>
  <c r="F40" i="6"/>
  <c r="F41" i="6"/>
  <c r="F42" i="6"/>
  <c r="F43" i="6"/>
  <c r="F44" i="6"/>
  <c r="F38" i="6"/>
  <c r="F35" i="6"/>
  <c r="K13" i="2" l="1"/>
  <c r="L13" i="2"/>
  <c r="L83" i="2" l="1"/>
  <c r="K83" i="2"/>
  <c r="J83" i="2"/>
  <c r="I83" i="2"/>
  <c r="H83" i="2"/>
  <c r="C36" i="5" l="1"/>
  <c r="G8" i="7" l="1"/>
  <c r="H8" i="7" s="1"/>
  <c r="G9" i="7"/>
  <c r="H9" i="7" s="1"/>
  <c r="G10" i="7"/>
  <c r="H10" i="7" s="1"/>
  <c r="G11" i="7"/>
  <c r="H11" i="7" s="1"/>
  <c r="G12" i="7"/>
  <c r="H12" i="7" s="1"/>
  <c r="G13" i="7"/>
  <c r="H13" i="7" s="1"/>
  <c r="G14" i="7"/>
  <c r="H14" i="7" s="1"/>
  <c r="G15" i="7"/>
  <c r="H15" i="7" s="1"/>
  <c r="G16" i="7"/>
  <c r="H16" i="7" s="1"/>
  <c r="G17" i="7"/>
  <c r="H17" i="7" s="1"/>
  <c r="G18" i="7"/>
  <c r="H18" i="7" s="1"/>
  <c r="G19" i="7"/>
  <c r="H19" i="7" s="1"/>
  <c r="G20" i="7"/>
  <c r="H20" i="7" s="1"/>
  <c r="G21" i="7"/>
  <c r="H21" i="7" s="1"/>
  <c r="G22" i="7"/>
  <c r="H22" i="7" s="1"/>
  <c r="G23" i="7"/>
  <c r="H23" i="7"/>
  <c r="G24" i="7"/>
  <c r="H24" i="7" s="1"/>
  <c r="G25" i="7"/>
  <c r="H25" i="7" s="1"/>
  <c r="G26" i="7"/>
  <c r="H26" i="7" s="1"/>
  <c r="G27" i="7"/>
  <c r="H27" i="7"/>
  <c r="G28" i="7"/>
  <c r="H28" i="7" s="1"/>
  <c r="G29" i="7"/>
  <c r="H29" i="7" s="1"/>
  <c r="G30" i="7"/>
  <c r="H30" i="7" s="1"/>
  <c r="G31" i="7"/>
  <c r="H31" i="7"/>
  <c r="G32" i="7"/>
  <c r="H32" i="7" s="1"/>
  <c r="G33" i="7"/>
  <c r="H33" i="7" s="1"/>
  <c r="G34" i="7"/>
  <c r="H34" i="7" s="1"/>
  <c r="G35" i="7"/>
  <c r="H35" i="7" s="1"/>
  <c r="G36" i="7"/>
  <c r="H36" i="7"/>
  <c r="L82" i="2" l="1"/>
  <c r="K82" i="2"/>
  <c r="J82" i="2"/>
  <c r="I82" i="2"/>
  <c r="H82" i="2"/>
  <c r="I13" i="2" l="1"/>
  <c r="J13" i="2"/>
  <c r="H13" i="2"/>
  <c r="L46" i="6" l="1"/>
  <c r="F46" i="6"/>
  <c r="F46" i="8"/>
  <c r="L46" i="8"/>
  <c r="G38" i="6" l="1"/>
  <c r="H38" i="6" s="1"/>
  <c r="G39" i="6"/>
  <c r="H39" i="6" s="1"/>
  <c r="G40" i="6"/>
  <c r="H40" i="6" s="1"/>
  <c r="G41" i="6"/>
  <c r="H41" i="6" s="1"/>
  <c r="G42" i="6"/>
  <c r="H42" i="6" s="1"/>
  <c r="G43" i="6"/>
  <c r="H43" i="6" s="1"/>
  <c r="G44" i="6"/>
  <c r="H44" i="6" s="1"/>
  <c r="L47" i="7" l="1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46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7" i="7"/>
  <c r="L5" i="7"/>
  <c r="F5" i="7"/>
  <c r="F44" i="7"/>
  <c r="L44" i="7"/>
  <c r="G44" i="7"/>
  <c r="I34" i="2" l="1"/>
  <c r="J34" i="2"/>
  <c r="K34" i="2"/>
  <c r="L34" i="2"/>
  <c r="H34" i="2"/>
  <c r="H80" i="2"/>
  <c r="I81" i="2"/>
  <c r="J81" i="2"/>
  <c r="K81" i="2"/>
  <c r="L81" i="2"/>
  <c r="H81" i="2"/>
  <c r="I80" i="2"/>
  <c r="J80" i="2"/>
  <c r="K80" i="2"/>
  <c r="L80" i="2"/>
  <c r="G5" i="8" l="1"/>
  <c r="H5" i="8" s="1"/>
  <c r="G5" i="6"/>
  <c r="H5" i="6" s="1"/>
  <c r="H44" i="7"/>
  <c r="G5" i="7"/>
  <c r="H5" i="7" s="1"/>
  <c r="I79" i="2" l="1"/>
  <c r="J79" i="2"/>
  <c r="K79" i="2"/>
  <c r="L79" i="2"/>
  <c r="H79" i="2"/>
  <c r="G8" i="8" l="1"/>
  <c r="H66" i="2" l="1"/>
  <c r="I66" i="2"/>
  <c r="J66" i="2"/>
  <c r="K66" i="2"/>
  <c r="L66" i="2"/>
  <c r="H67" i="2"/>
  <c r="I67" i="2"/>
  <c r="J67" i="2"/>
  <c r="K67" i="2"/>
  <c r="L67" i="2"/>
  <c r="H68" i="2"/>
  <c r="I68" i="2"/>
  <c r="J68" i="2"/>
  <c r="K68" i="2"/>
  <c r="L68" i="2"/>
  <c r="H69" i="2"/>
  <c r="I69" i="2"/>
  <c r="J69" i="2"/>
  <c r="K69" i="2"/>
  <c r="L69" i="2"/>
  <c r="H70" i="2"/>
  <c r="I70" i="2"/>
  <c r="J70" i="2"/>
  <c r="K70" i="2"/>
  <c r="L70" i="2"/>
  <c r="H71" i="2"/>
  <c r="I71" i="2"/>
  <c r="J71" i="2"/>
  <c r="K71" i="2"/>
  <c r="L71" i="2"/>
  <c r="H72" i="2"/>
  <c r="I72" i="2"/>
  <c r="J72" i="2"/>
  <c r="K72" i="2"/>
  <c r="L72" i="2"/>
  <c r="H73" i="2"/>
  <c r="I73" i="2"/>
  <c r="J73" i="2"/>
  <c r="K73" i="2"/>
  <c r="L73" i="2"/>
  <c r="H74" i="2"/>
  <c r="I74" i="2"/>
  <c r="J74" i="2"/>
  <c r="K74" i="2"/>
  <c r="L74" i="2"/>
  <c r="H75" i="2"/>
  <c r="I75" i="2"/>
  <c r="J75" i="2"/>
  <c r="K75" i="2"/>
  <c r="L75" i="2"/>
  <c r="H76" i="2"/>
  <c r="I76" i="2"/>
  <c r="J76" i="2"/>
  <c r="K76" i="2"/>
  <c r="L76" i="2"/>
  <c r="L65" i="2" l="1"/>
  <c r="K65" i="2"/>
  <c r="J65" i="2"/>
  <c r="H65" i="2"/>
  <c r="G10" i="2" l="1"/>
  <c r="D37" i="7" l="1"/>
  <c r="D38" i="7" s="1"/>
  <c r="C37" i="7" l="1"/>
  <c r="E37" i="7"/>
  <c r="C38" i="7" l="1"/>
  <c r="G37" i="7"/>
  <c r="H37" i="7" s="1"/>
  <c r="F37" i="7"/>
  <c r="E38" i="7"/>
  <c r="F38" i="7" s="1"/>
  <c r="G38" i="7" l="1"/>
  <c r="H38" i="7" s="1"/>
  <c r="G46" i="8"/>
  <c r="L7" i="6" l="1"/>
  <c r="F7" i="6"/>
  <c r="H46" i="8" l="1"/>
  <c r="G44" i="8"/>
  <c r="H44" i="8" s="1"/>
  <c r="G43" i="8"/>
  <c r="H43" i="8" s="1"/>
  <c r="G42" i="8"/>
  <c r="H42" i="8" s="1"/>
  <c r="G41" i="8"/>
  <c r="H41" i="8" s="1"/>
  <c r="G40" i="8"/>
  <c r="H40" i="8" s="1"/>
  <c r="G39" i="8"/>
  <c r="H39" i="8" s="1"/>
  <c r="G38" i="8"/>
  <c r="H38" i="8" s="1"/>
  <c r="F37" i="8"/>
  <c r="G35" i="8"/>
  <c r="H35" i="8" s="1"/>
  <c r="G34" i="8"/>
  <c r="H34" i="8" s="1"/>
  <c r="G33" i="8"/>
  <c r="H33" i="8" s="1"/>
  <c r="G32" i="8"/>
  <c r="H32" i="8" s="1"/>
  <c r="G31" i="8"/>
  <c r="H31" i="8" s="1"/>
  <c r="G30" i="8"/>
  <c r="H30" i="8" s="1"/>
  <c r="G29" i="8"/>
  <c r="H29" i="8" s="1"/>
  <c r="L28" i="8"/>
  <c r="F28" i="8"/>
  <c r="G26" i="8"/>
  <c r="H26" i="8" s="1"/>
  <c r="G25" i="8"/>
  <c r="H25" i="8" s="1"/>
  <c r="G24" i="8"/>
  <c r="H24" i="8" s="1"/>
  <c r="G23" i="8"/>
  <c r="H23" i="8" s="1"/>
  <c r="G22" i="8"/>
  <c r="H22" i="8" s="1"/>
  <c r="G21" i="8"/>
  <c r="H21" i="8" s="1"/>
  <c r="G20" i="8"/>
  <c r="H20" i="8" s="1"/>
  <c r="G19" i="8"/>
  <c r="H19" i="8" s="1"/>
  <c r="G18" i="8"/>
  <c r="H18" i="8" s="1"/>
  <c r="G17" i="8"/>
  <c r="H17" i="8" s="1"/>
  <c r="G16" i="8"/>
  <c r="H16" i="8" s="1"/>
  <c r="G15" i="8"/>
  <c r="H15" i="8" s="1"/>
  <c r="G14" i="8"/>
  <c r="H14" i="8" s="1"/>
  <c r="G13" i="8"/>
  <c r="H13" i="8" s="1"/>
  <c r="G12" i="8"/>
  <c r="H12" i="8" s="1"/>
  <c r="G11" i="8"/>
  <c r="H11" i="8" s="1"/>
  <c r="G10" i="8"/>
  <c r="H10" i="8" s="1"/>
  <c r="G9" i="8"/>
  <c r="H9" i="8" s="1"/>
  <c r="H8" i="8"/>
  <c r="L7" i="8"/>
  <c r="F7" i="8"/>
  <c r="G46" i="6"/>
  <c r="H46" i="6" s="1"/>
  <c r="F37" i="6"/>
  <c r="G30" i="6"/>
  <c r="H30" i="6" s="1"/>
  <c r="G31" i="6"/>
  <c r="H31" i="6" s="1"/>
  <c r="G32" i="6"/>
  <c r="H32" i="6" s="1"/>
  <c r="G33" i="6"/>
  <c r="H33" i="6" s="1"/>
  <c r="G34" i="6"/>
  <c r="H34" i="6" s="1"/>
  <c r="G35" i="6"/>
  <c r="H35" i="6" s="1"/>
  <c r="G29" i="6"/>
  <c r="H29" i="6" s="1"/>
  <c r="G9" i="6"/>
  <c r="H9" i="6" s="1"/>
  <c r="G10" i="6"/>
  <c r="H10" i="6" s="1"/>
  <c r="G11" i="6"/>
  <c r="H11" i="6" s="1"/>
  <c r="G12" i="6"/>
  <c r="H12" i="6" s="1"/>
  <c r="G13" i="6"/>
  <c r="H13" i="6" s="1"/>
  <c r="G26" i="6"/>
  <c r="H26" i="6" s="1"/>
  <c r="G14" i="6"/>
  <c r="H14" i="6" s="1"/>
  <c r="G15" i="6"/>
  <c r="H15" i="6" s="1"/>
  <c r="G16" i="6"/>
  <c r="H16" i="6" s="1"/>
  <c r="G17" i="6"/>
  <c r="H17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24" i="6"/>
  <c r="H24" i="6" s="1"/>
  <c r="G25" i="6"/>
  <c r="H25" i="6" s="1"/>
  <c r="G8" i="6"/>
  <c r="H8" i="6" s="1"/>
  <c r="L28" i="6"/>
  <c r="F28" i="6"/>
  <c r="L44" i="6" l="1"/>
  <c r="L37" i="6"/>
  <c r="L41" i="8"/>
  <c r="L37" i="8"/>
  <c r="L33" i="6"/>
  <c r="L29" i="6"/>
  <c r="L29" i="8"/>
  <c r="L31" i="8"/>
  <c r="L30" i="8"/>
  <c r="L34" i="8"/>
  <c r="L35" i="8"/>
  <c r="L32" i="8"/>
  <c r="L33" i="8"/>
  <c r="F8" i="8"/>
  <c r="F16" i="8"/>
  <c r="F24" i="8"/>
  <c r="F9" i="8"/>
  <c r="F17" i="8"/>
  <c r="F25" i="8"/>
  <c r="F21" i="8"/>
  <c r="F14" i="8"/>
  <c r="F10" i="8"/>
  <c r="F18" i="8"/>
  <c r="F26" i="8"/>
  <c r="F12" i="8"/>
  <c r="F23" i="8"/>
  <c r="F11" i="8"/>
  <c r="F19" i="8"/>
  <c r="F20" i="8"/>
  <c r="F22" i="8"/>
  <c r="F15" i="8"/>
  <c r="F13" i="8"/>
  <c r="F29" i="8"/>
  <c r="F34" i="8"/>
  <c r="F30" i="8"/>
  <c r="F35" i="8"/>
  <c r="F31" i="8"/>
  <c r="F33" i="8"/>
  <c r="F32" i="8"/>
  <c r="L42" i="8"/>
  <c r="L44" i="8"/>
  <c r="L39" i="8"/>
  <c r="G37" i="8"/>
  <c r="H37" i="8" s="1"/>
  <c r="F39" i="8"/>
  <c r="F40" i="8"/>
  <c r="F44" i="8"/>
  <c r="F41" i="8"/>
  <c r="F38" i="8"/>
  <c r="F42" i="8"/>
  <c r="F43" i="8"/>
  <c r="L23" i="8"/>
  <c r="G7" i="8"/>
  <c r="H7" i="8" s="1"/>
  <c r="L8" i="8"/>
  <c r="L10" i="8"/>
  <c r="L12" i="8"/>
  <c r="L14" i="8"/>
  <c r="L16" i="8"/>
  <c r="L18" i="8"/>
  <c r="L20" i="8"/>
  <c r="L22" i="8"/>
  <c r="L24" i="8"/>
  <c r="L26" i="8"/>
  <c r="L43" i="8"/>
  <c r="L17" i="8"/>
  <c r="G28" i="8"/>
  <c r="H28" i="8" s="1"/>
  <c r="L38" i="8"/>
  <c r="L9" i="8"/>
  <c r="L11" i="8"/>
  <c r="L13" i="8"/>
  <c r="L15" i="8"/>
  <c r="L19" i="8"/>
  <c r="L21" i="8"/>
  <c r="L25" i="8"/>
  <c r="L40" i="8"/>
  <c r="L32" i="6"/>
  <c r="L31" i="6"/>
  <c r="L30" i="6"/>
  <c r="G37" i="6"/>
  <c r="H37" i="6" s="1"/>
  <c r="L43" i="6"/>
  <c r="L42" i="6"/>
  <c r="L41" i="6"/>
  <c r="L40" i="6"/>
  <c r="L39" i="6"/>
  <c r="L38" i="6"/>
  <c r="L35" i="6"/>
  <c r="L34" i="6"/>
  <c r="F34" i="6"/>
  <c r="F33" i="6"/>
  <c r="F32" i="6"/>
  <c r="F31" i="6"/>
  <c r="F30" i="6"/>
  <c r="F29" i="6"/>
  <c r="G28" i="6"/>
  <c r="H28" i="6" s="1"/>
  <c r="L26" i="6" l="1"/>
  <c r="L21" i="6"/>
  <c r="L14" i="6"/>
  <c r="L22" i="6"/>
  <c r="L15" i="6"/>
  <c r="L23" i="6"/>
  <c r="L9" i="6"/>
  <c r="L16" i="6"/>
  <c r="L24" i="6"/>
  <c r="L10" i="6"/>
  <c r="L17" i="6"/>
  <c r="L25" i="6"/>
  <c r="L11" i="6"/>
  <c r="L18" i="6"/>
  <c r="L8" i="6"/>
  <c r="L12" i="6"/>
  <c r="L19" i="6"/>
  <c r="L13" i="6"/>
  <c r="L20" i="6"/>
  <c r="F10" i="6"/>
  <c r="F17" i="6"/>
  <c r="F25" i="6"/>
  <c r="F11" i="6"/>
  <c r="F18" i="6"/>
  <c r="F8" i="6"/>
  <c r="F12" i="6"/>
  <c r="F19" i="6"/>
  <c r="F13" i="6"/>
  <c r="F20" i="6"/>
  <c r="F26" i="6"/>
  <c r="F21" i="6"/>
  <c r="F22" i="6"/>
  <c r="F15" i="6"/>
  <c r="F23" i="6"/>
  <c r="F9" i="6"/>
  <c r="F24" i="6"/>
  <c r="F14" i="6"/>
  <c r="F16" i="6"/>
  <c r="G7" i="6"/>
  <c r="H7" i="6" s="1"/>
  <c r="G11" i="2" l="1"/>
  <c r="G17" i="5" l="1"/>
  <c r="H17" i="5" s="1"/>
  <c r="C76" i="7" l="1"/>
  <c r="C77" i="7" s="1"/>
  <c r="D76" i="7"/>
  <c r="D77" i="7" s="1"/>
  <c r="E76" i="7"/>
  <c r="E77" i="7" l="1"/>
  <c r="F77" i="7" s="1"/>
  <c r="F76" i="7"/>
  <c r="G61" i="7" l="1"/>
  <c r="H61" i="7" s="1"/>
  <c r="G62" i="7"/>
  <c r="B19" i="2" l="1"/>
  <c r="G35" i="5" l="1"/>
  <c r="H35" i="5" s="1"/>
  <c r="G8" i="5"/>
  <c r="H8" i="5" s="1"/>
  <c r="G9" i="5"/>
  <c r="H9" i="5" s="1"/>
  <c r="G12" i="5"/>
  <c r="H12" i="5" s="1"/>
  <c r="G13" i="5"/>
  <c r="H13" i="5" s="1"/>
  <c r="G14" i="5"/>
  <c r="H14" i="5" s="1"/>
  <c r="G15" i="5"/>
  <c r="H15" i="5" s="1"/>
  <c r="G16" i="5"/>
  <c r="H16" i="5" s="1"/>
  <c r="G20" i="5"/>
  <c r="G21" i="5"/>
  <c r="H21" i="5" s="1"/>
  <c r="G23" i="5"/>
  <c r="H23" i="5" s="1"/>
  <c r="G26" i="5"/>
  <c r="H26" i="5" s="1"/>
  <c r="G27" i="5"/>
  <c r="H27" i="5" s="1"/>
  <c r="G28" i="5"/>
  <c r="H28" i="5" s="1"/>
  <c r="G29" i="5"/>
  <c r="H29" i="5" s="1"/>
  <c r="G30" i="5"/>
  <c r="H30" i="5" s="1"/>
  <c r="G31" i="5"/>
  <c r="H31" i="5" s="1"/>
  <c r="G32" i="5"/>
  <c r="H32" i="5" s="1"/>
  <c r="G33" i="5"/>
  <c r="H33" i="5" s="1"/>
  <c r="G37" i="5"/>
  <c r="H37" i="5" s="1"/>
  <c r="J36" i="5" l="1"/>
  <c r="D36" i="5"/>
  <c r="E36" i="5"/>
  <c r="H20" i="5"/>
  <c r="I20" i="5" s="1"/>
  <c r="G11" i="5"/>
  <c r="H11" i="5" s="1"/>
  <c r="G7" i="5"/>
  <c r="H7" i="5" s="1"/>
  <c r="G19" i="5"/>
  <c r="H19" i="5" s="1"/>
  <c r="G25" i="5"/>
  <c r="H25" i="5" s="1"/>
  <c r="C19" i="2"/>
  <c r="D19" i="2"/>
  <c r="E19" i="2"/>
  <c r="F19" i="2"/>
  <c r="F11" i="5" l="1"/>
  <c r="L11" i="5"/>
  <c r="G36" i="5"/>
  <c r="H36" i="5" s="1"/>
  <c r="G5" i="5" l="1"/>
  <c r="H5" i="5" s="1"/>
  <c r="F36" i="5"/>
  <c r="L35" i="5"/>
  <c r="L20" i="5"/>
  <c r="L5" i="5"/>
  <c r="L27" i="5"/>
  <c r="L19" i="5"/>
  <c r="L28" i="5"/>
  <c r="L29" i="5"/>
  <c r="L14" i="5"/>
  <c r="L30" i="5"/>
  <c r="L15" i="5"/>
  <c r="L31" i="5"/>
  <c r="L16" i="5"/>
  <c r="L32" i="5"/>
  <c r="L17" i="5"/>
  <c r="L33" i="5"/>
  <c r="L12" i="5"/>
  <c r="L26" i="5"/>
  <c r="L25" i="5"/>
  <c r="L9" i="5"/>
  <c r="L37" i="5"/>
  <c r="L23" i="5"/>
  <c r="L8" i="5"/>
  <c r="L21" i="5"/>
  <c r="L7" i="5"/>
  <c r="L13" i="5"/>
  <c r="L36" i="5"/>
  <c r="F35" i="5"/>
  <c r="F20" i="5"/>
  <c r="F27" i="5"/>
  <c r="F19" i="5"/>
  <c r="F28" i="5"/>
  <c r="F13" i="5"/>
  <c r="F5" i="5"/>
  <c r="F29" i="5"/>
  <c r="F14" i="5"/>
  <c r="F7" i="5"/>
  <c r="F30" i="5"/>
  <c r="F15" i="5"/>
  <c r="F9" i="5"/>
  <c r="F31" i="5"/>
  <c r="F16" i="5"/>
  <c r="F8" i="5"/>
  <c r="F32" i="5"/>
  <c r="F17" i="5"/>
  <c r="F33" i="5"/>
  <c r="F12" i="5"/>
  <c r="F26" i="5"/>
  <c r="F25" i="5"/>
  <c r="F23" i="5"/>
  <c r="F37" i="5"/>
  <c r="F21" i="5"/>
  <c r="C18" i="2" l="1"/>
  <c r="D18" i="2"/>
  <c r="E18" i="2"/>
  <c r="F18" i="2"/>
  <c r="B18" i="2"/>
  <c r="K76" i="7" l="1"/>
  <c r="J76" i="7"/>
  <c r="J77" i="7" s="1"/>
  <c r="G75" i="7"/>
  <c r="H75" i="7" s="1"/>
  <c r="G74" i="7"/>
  <c r="H74" i="7" s="1"/>
  <c r="G73" i="7"/>
  <c r="H73" i="7" s="1"/>
  <c r="G72" i="7"/>
  <c r="H72" i="7" s="1"/>
  <c r="G71" i="7"/>
  <c r="H71" i="7" s="1"/>
  <c r="G70" i="7"/>
  <c r="H70" i="7" s="1"/>
  <c r="G69" i="7"/>
  <c r="H69" i="7" s="1"/>
  <c r="G68" i="7"/>
  <c r="H68" i="7" s="1"/>
  <c r="G67" i="7"/>
  <c r="H67" i="7" s="1"/>
  <c r="G66" i="7"/>
  <c r="H66" i="7" s="1"/>
  <c r="G65" i="7"/>
  <c r="H65" i="7" s="1"/>
  <c r="G64" i="7"/>
  <c r="H64" i="7" s="1"/>
  <c r="G63" i="7"/>
  <c r="H63" i="7" s="1"/>
  <c r="H62" i="7"/>
  <c r="G60" i="7"/>
  <c r="H60" i="7" s="1"/>
  <c r="G59" i="7"/>
  <c r="H59" i="7" s="1"/>
  <c r="G58" i="7"/>
  <c r="H58" i="7" s="1"/>
  <c r="G57" i="7"/>
  <c r="H57" i="7" s="1"/>
  <c r="G56" i="7"/>
  <c r="H56" i="7" s="1"/>
  <c r="G55" i="7"/>
  <c r="H55" i="7" s="1"/>
  <c r="G54" i="7"/>
  <c r="H54" i="7" s="1"/>
  <c r="G53" i="7"/>
  <c r="H53" i="7" s="1"/>
  <c r="G52" i="7"/>
  <c r="H52" i="7" s="1"/>
  <c r="G51" i="7"/>
  <c r="H51" i="7" s="1"/>
  <c r="G50" i="7"/>
  <c r="H50" i="7" s="1"/>
  <c r="G49" i="7"/>
  <c r="H49" i="7" s="1"/>
  <c r="G48" i="7"/>
  <c r="H48" i="7" s="1"/>
  <c r="G47" i="7"/>
  <c r="H47" i="7" s="1"/>
  <c r="G46" i="7"/>
  <c r="H46" i="7" s="1"/>
  <c r="J37" i="7"/>
  <c r="J38" i="7" s="1"/>
  <c r="K37" i="7"/>
  <c r="K77" i="7" l="1"/>
  <c r="L77" i="7" s="1"/>
  <c r="L76" i="7"/>
  <c r="K38" i="7"/>
  <c r="L38" i="7" s="1"/>
  <c r="L37" i="7"/>
  <c r="G77" i="7"/>
  <c r="H77" i="7" s="1"/>
  <c r="G76" i="7"/>
  <c r="H76" i="7" s="1"/>
  <c r="G7" i="7"/>
  <c r="H7" i="7" s="1"/>
  <c r="C17" i="2" l="1"/>
  <c r="D17" i="2"/>
  <c r="E17" i="2"/>
  <c r="F17" i="2"/>
  <c r="B17" i="2"/>
  <c r="C16" i="2" l="1"/>
  <c r="D16" i="2"/>
  <c r="E16" i="2"/>
  <c r="F16" i="2"/>
  <c r="B16" i="2"/>
</calcChain>
</file>

<file path=xl/sharedStrings.xml><?xml version="1.0" encoding="utf-8"?>
<sst xmlns="http://schemas.openxmlformats.org/spreadsheetml/2006/main" count="378" uniqueCount="187">
  <si>
    <t>Annual Change (%)</t>
  </si>
  <si>
    <t>Country</t>
  </si>
  <si>
    <t xml:space="preserve"> 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</si>
  <si>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</si>
  <si>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</si>
  <si>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</si>
  <si>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</si>
  <si>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</si>
  <si>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</si>
  <si>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</si>
  <si>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</si>
  <si>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</si>
  <si>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</si>
  <si>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</si>
  <si>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</si>
  <si>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</si>
  <si>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</si>
  <si>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</si>
  <si>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</si>
  <si>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</si>
  <si>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</si>
  <si>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</si>
  <si>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</si>
  <si>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</si>
  <si>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</si>
  <si>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</si>
  <si>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</si>
  <si>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</si>
  <si>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</si>
  <si>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</si>
  <si>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</si>
  <si>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</si>
  <si>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</si>
  <si>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Other Countries</t>
  </si>
  <si>
    <t>Total Exports</t>
  </si>
  <si>
    <t>PERIOD</t>
  </si>
  <si>
    <t>Q1</t>
  </si>
  <si>
    <t>Q2</t>
  </si>
  <si>
    <t>Q3</t>
  </si>
  <si>
    <t>Q4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</si>
  <si>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</si>
  <si>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</si>
  <si>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</si>
  <si>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</si>
  <si>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</si>
  <si>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</si>
  <si>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</si>
  <si>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</si>
  <si>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</si>
  <si>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</si>
  <si>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</si>
  <si>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</si>
  <si>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MANUFACTURING </t>
  </si>
  <si>
    <t xml:space="preserve"> AGRICULTURE </t>
  </si>
  <si>
    <t xml:space="preserve"> MINING</t>
  </si>
  <si>
    <t>Others</t>
  </si>
  <si>
    <t>Total Imports</t>
  </si>
  <si>
    <t>Electrical &amp; Electronic  Products (E&amp;E)</t>
  </si>
  <si>
    <t>Petroleum Products</t>
  </si>
  <si>
    <t>Transport Equipment</t>
  </si>
  <si>
    <t>Manufacture Of Metal</t>
  </si>
  <si>
    <t>Processed Food</t>
  </si>
  <si>
    <t>Optical &amp; Scientific Equipment</t>
  </si>
  <si>
    <t>Other Manufactures</t>
  </si>
  <si>
    <t>Manufacture Of Plastics</t>
  </si>
  <si>
    <t>Paper &amp; Pulp Products</t>
  </si>
  <si>
    <t>Rubber Products</t>
  </si>
  <si>
    <t>Non-Metallic Mineral Products</t>
  </si>
  <si>
    <t>Palm Oil-Based Manufactured Products</t>
  </si>
  <si>
    <t>Wood Products</t>
  </si>
  <si>
    <t>Jewellery</t>
  </si>
  <si>
    <t>Beverages &amp; Tobacco</t>
  </si>
  <si>
    <t>Natural Rubber</t>
  </si>
  <si>
    <t>Seafood, fresh, chilled or frozen</t>
  </si>
  <si>
    <t>Other Vegetables Oil</t>
  </si>
  <si>
    <t>Sawn Timber &amp; Moulding</t>
  </si>
  <si>
    <t>Sawlog</t>
  </si>
  <si>
    <t>Crude Petroleum</t>
  </si>
  <si>
    <t>Other Mining</t>
  </si>
  <si>
    <t>Liquefied Natural Gas (LNG)</t>
  </si>
  <si>
    <t>Tin</t>
  </si>
  <si>
    <t>BEC Category</t>
  </si>
  <si>
    <t>Goods n.e.s.</t>
  </si>
  <si>
    <t>Capital good (except transport equipment)</t>
  </si>
  <si>
    <t>Transport equipment, industrial</t>
  </si>
  <si>
    <t>Durables</t>
  </si>
  <si>
    <t>Food &amp; beverages, primary, mainly for household consumption</t>
  </si>
  <si>
    <t>Food &amp; beverages, process, mainly for household consumption</t>
  </si>
  <si>
    <t>Non-durables</t>
  </si>
  <si>
    <t>Semi-durables</t>
  </si>
  <si>
    <t>Transport equipment, non-industrial</t>
  </si>
  <si>
    <t>Fuel &amp; lubricants, processed motor spirit</t>
  </si>
  <si>
    <t>Transport equipment, passenger motor cars</t>
  </si>
  <si>
    <t>Food &amp; beverages, primary, mainly for industries</t>
  </si>
  <si>
    <t>Food &amp; beverages, processed, mainly for industries</t>
  </si>
  <si>
    <t>Fuel &amp; lubricants, primary</t>
  </si>
  <si>
    <t>Fuel &amp; lubricants, processed, other</t>
  </si>
  <si>
    <t>Industrial supplies, n.e.s. primary</t>
  </si>
  <si>
    <t>Industrial supplies, n.e.s. processed</t>
  </si>
  <si>
    <t>Parts and accessories of capital goods (except transport equipment)</t>
  </si>
  <si>
    <t>Parts and accessories of transport equipment</t>
  </si>
  <si>
    <t>Exports</t>
  </si>
  <si>
    <t>Domestic Exports</t>
  </si>
  <si>
    <t>Imports</t>
  </si>
  <si>
    <t>Total Trade</t>
  </si>
  <si>
    <t>Balance of Trade</t>
  </si>
  <si>
    <t>Annual Change</t>
  </si>
  <si>
    <t>Top 30 Country</t>
  </si>
  <si>
    <t>Re-exports</t>
  </si>
  <si>
    <t>Gross Imports</t>
  </si>
  <si>
    <t>Retain Imports</t>
  </si>
  <si>
    <t>Transaction Below RM5,000</t>
  </si>
  <si>
    <t>Intermediate Goods</t>
  </si>
  <si>
    <t>Dual Use Goods</t>
  </si>
  <si>
    <t>Consumption Goods</t>
  </si>
  <si>
    <t>Capital Goods</t>
  </si>
  <si>
    <t>Share
 (%)</t>
  </si>
  <si>
    <t>2020</t>
  </si>
  <si>
    <t>2021</t>
  </si>
  <si>
    <t>Rank</t>
  </si>
  <si>
    <t>Value RM million</t>
  </si>
  <si>
    <t>Value RM million (FOB)</t>
  </si>
  <si>
    <t>Value RM million (CIF)</t>
  </si>
  <si>
    <t>Val RM million (CIF)</t>
  </si>
  <si>
    <t>Table II: Exports by Country Destination</t>
  </si>
  <si>
    <t>Table III: Imports by Country of Origin</t>
  </si>
  <si>
    <t>Table  I : Exports, Domestic Exports, Imports, Total Trade And Balance of Trade</t>
  </si>
  <si>
    <t xml:space="preserve">Table IV: Exports by Sector and Sub-sector </t>
  </si>
  <si>
    <t>Table V: Imports by Sector and Sub-sector</t>
  </si>
  <si>
    <t>Val RM million (FOB)</t>
  </si>
  <si>
    <t>-</t>
  </si>
  <si>
    <t>Sector and Sub-sector</t>
  </si>
  <si>
    <t>Table VI: Imports by End Use &amp; Broad Economic Categories (BEC) Classification</t>
  </si>
  <si>
    <t>2022</t>
  </si>
  <si>
    <t>Other Agricultures</t>
  </si>
  <si>
    <t>Metalliferous Ores and Metal Scrap</t>
  </si>
  <si>
    <t>Other Agriculture</t>
  </si>
  <si>
    <t>Crude Fertilizers And Crude Minerals</t>
  </si>
  <si>
    <t>Singapore</t>
  </si>
  <si>
    <t>China</t>
  </si>
  <si>
    <t>United States</t>
  </si>
  <si>
    <t>Hong Kong</t>
  </si>
  <si>
    <t>Japan</t>
  </si>
  <si>
    <t>Thailand</t>
  </si>
  <si>
    <t>Korea, Republic Of</t>
  </si>
  <si>
    <t>Australia</t>
  </si>
  <si>
    <t>Indonesia</t>
  </si>
  <si>
    <t>Viet Nam</t>
  </si>
  <si>
    <t>India</t>
  </si>
  <si>
    <t>Taiwan, Province Of China</t>
  </si>
  <si>
    <t>Philippines</t>
  </si>
  <si>
    <t>Mexico</t>
  </si>
  <si>
    <t>Turkiye</t>
  </si>
  <si>
    <t>United Arab Emirates</t>
  </si>
  <si>
    <t>Bangladesh</t>
  </si>
  <si>
    <t>United Kingdom</t>
  </si>
  <si>
    <t>New Zealand</t>
  </si>
  <si>
    <t>Saudi Arabia</t>
  </si>
  <si>
    <t>Brunei Darussalam</t>
  </si>
  <si>
    <t>Brazil</t>
  </si>
  <si>
    <t>Myanmar</t>
  </si>
  <si>
    <t>Canada</t>
  </si>
  <si>
    <t>Pakistan</t>
  </si>
  <si>
    <t>South Africa</t>
  </si>
  <si>
    <t>Switzerland</t>
  </si>
  <si>
    <t>Kenya</t>
  </si>
  <si>
    <t>Russian Federation</t>
  </si>
  <si>
    <t>Argentina</t>
  </si>
  <si>
    <t>Cote D'Ivoire</t>
  </si>
  <si>
    <t>E.U.</t>
  </si>
  <si>
    <t>Cameroon</t>
  </si>
  <si>
    <t>Chemical And Chemical Products (Exclude Plastics In Non-Primary Forms)</t>
  </si>
  <si>
    <t>Machinery, Equipment And Parts</t>
  </si>
  <si>
    <t>Iron And Steel Products</t>
  </si>
  <si>
    <t>Textiles,  Apparels And Footwear</t>
  </si>
  <si>
    <t>Palm Oil and Palm-Based Products</t>
  </si>
  <si>
    <t>Condensates and other petroleum oil</t>
  </si>
  <si>
    <t>Cambodia</t>
  </si>
  <si>
    <t>Qatar</t>
  </si>
  <si>
    <t>Apr
2024</t>
  </si>
  <si>
    <t>Oman</t>
  </si>
  <si>
    <t>2023 (JAN-MAY)</t>
  </si>
  <si>
    <t>2024 (JAN-MAY)</t>
  </si>
  <si>
    <t>May
2023</t>
  </si>
  <si>
    <t>May
2024</t>
  </si>
  <si>
    <t>Jan-May
2023</t>
  </si>
  <si>
    <t>Jan-May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</si>
</sst>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_-* #,##0.0_-;\-* #,##0.0_-;_-* &quot;-&quot;??_-;_-@_-"/>
    <numFmt numFmtId="169" formatCode="_(* #,##0.0_);_(* \(#,##0.0\);_(* &quot;-&quot;_);_(@_)"/>
    <numFmt numFmtId="170" formatCode="_(* #,##0.0_);_(* \(#,##0.0\);_(* &quot;-&quot;??_);_(@_)"/>
    <numFmt numFmtId="171" formatCode="0.0%"/>
    <numFmt numFmtId="172" formatCode="_(* #,##0_);_(* \(#,##0\);_(* &quot;-&quot;??_);_(@_)"/>
    <numFmt numFmtId="173" formatCode="0.00_)"/>
    <numFmt numFmtId="174" formatCode="#,##0.0_);\(#,##0.0\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sz val="9"/>
      <color indexed="8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8"/>
      <color theme="3"/>
      <name val="Calibri Light"/>
      <family val="2"/>
      <scheme val="maj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16"/>
      <name val="Helv"/>
    </font>
    <font>
      <sz val="12"/>
      <name val="Helv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BC7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9" fillId="0" borderId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" fillId="12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73" fontId="23" fillId="0" borderId="0"/>
    <xf numFmtId="0" fontId="21" fillId="0" borderId="0"/>
    <xf numFmtId="0" fontId="1" fillId="0" borderId="0"/>
    <xf numFmtId="0" fontId="1" fillId="0" borderId="0"/>
    <xf numFmtId="174" fontId="24" fillId="0" borderId="0"/>
    <xf numFmtId="0" fontId="21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0" fillId="7" borderId="0" applyNumberFormat="0" applyBorder="0" applyAlignment="0" applyProtection="0"/>
    <xf numFmtId="0" fontId="31" fillId="8" borderId="0" applyNumberFormat="0" applyBorder="0" applyAlignment="0" applyProtection="0"/>
    <xf numFmtId="0" fontId="32" fillId="9" borderId="5" applyNumberFormat="0" applyAlignment="0" applyProtection="0"/>
    <xf numFmtId="0" fontId="33" fillId="10" borderId="6" applyNumberFormat="0" applyAlignment="0" applyProtection="0"/>
    <xf numFmtId="0" fontId="34" fillId="10" borderId="5" applyNumberFormat="0" applyAlignment="0" applyProtection="0"/>
    <xf numFmtId="0" fontId="35" fillId="0" borderId="7" applyNumberFormat="0" applyFill="0" applyAlignment="0" applyProtection="0"/>
    <xf numFmtId="0" fontId="36" fillId="11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3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5" fillId="0" borderId="0" xfId="2" applyFont="1"/>
    <xf numFmtId="0" fontId="6" fillId="0" borderId="0" xfId="2" applyFont="1"/>
    <xf numFmtId="0" fontId="7" fillId="2" borderId="0" xfId="2" applyFont="1" applyFill="1"/>
    <xf numFmtId="0" fontId="8" fillId="2" borderId="0" xfId="2" applyFont="1" applyFill="1"/>
    <xf numFmtId="0" fontId="8" fillId="2" borderId="0" xfId="2" applyFont="1" applyFill="1" applyAlignment="1">
      <alignment horizontal="center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vertical="center"/>
    </xf>
    <xf numFmtId="0" fontId="8" fillId="2" borderId="1" xfId="2" applyFont="1" applyFill="1" applyBorder="1" applyAlignment="1">
      <alignment horizontal="right" vertical="center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43" fontId="8" fillId="2" borderId="0" xfId="1" applyFont="1" applyFill="1" applyBorder="1" applyAlignment="1">
      <alignment horizontal="center"/>
    </xf>
    <xf numFmtId="0" fontId="8" fillId="2" borderId="0" xfId="7" applyFont="1" applyFill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8" fillId="2" borderId="0" xfId="7" quotePrefix="1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43" fontId="8" fillId="2" borderId="0" xfId="1" applyFont="1" applyFill="1" applyBorder="1" applyAlignment="1">
      <alignment horizontal="right" vertical="center" wrapText="1"/>
    </xf>
    <xf numFmtId="43" fontId="8" fillId="2" borderId="0" xfId="1" applyFont="1" applyFill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8" fillId="0" borderId="0" xfId="0" applyFont="1"/>
    <xf numFmtId="167" fontId="6" fillId="0" borderId="0" xfId="1" applyNumberFormat="1" applyFont="1" applyFill="1" applyBorder="1"/>
    <xf numFmtId="167" fontId="8" fillId="2" borderId="0" xfId="1" applyNumberFormat="1" applyFont="1" applyFill="1" applyBorder="1" applyAlignment="1">
      <alignment horizontal="center"/>
    </xf>
    <xf numFmtId="167" fontId="8" fillId="2" borderId="1" xfId="1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0" fontId="8" fillId="2" borderId="0" xfId="0" applyFont="1" applyFill="1" applyAlignment="1">
      <alignment horizontal="center" vertical="center"/>
    </xf>
    <xf numFmtId="0" fontId="16" fillId="2" borderId="0" xfId="0" applyFont="1" applyFill="1"/>
    <xf numFmtId="0" fontId="17" fillId="2" borderId="0" xfId="0" applyFont="1" applyFill="1"/>
    <xf numFmtId="167" fontId="15" fillId="0" borderId="0" xfId="0" applyNumberFormat="1" applyFont="1"/>
    <xf numFmtId="0" fontId="3" fillId="4" borderId="0" xfId="0" applyFont="1" applyFill="1" applyAlignment="1">
      <alignment horizontal="left"/>
    </xf>
    <xf numFmtId="167" fontId="3" fillId="4" borderId="0" xfId="1" applyNumberFormat="1" applyFont="1" applyFill="1" applyBorder="1"/>
    <xf numFmtId="0" fontId="3" fillId="4" borderId="0" xfId="0" applyFont="1" applyFill="1"/>
    <xf numFmtId="0" fontId="13" fillId="4" borderId="0" xfId="0" applyFont="1" applyFill="1"/>
    <xf numFmtId="167" fontId="18" fillId="5" borderId="0" xfId="1" applyNumberFormat="1" applyFont="1" applyFill="1" applyBorder="1" applyAlignment="1">
      <alignment horizontal="left"/>
    </xf>
    <xf numFmtId="167" fontId="19" fillId="5" borderId="0" xfId="1" applyNumberFormat="1" applyFont="1" applyFill="1" applyBorder="1" applyAlignment="1">
      <alignment horizontal="left"/>
    </xf>
    <xf numFmtId="167" fontId="19" fillId="5" borderId="0" xfId="1" applyNumberFormat="1" applyFont="1" applyFill="1" applyBorder="1" applyAlignment="1"/>
    <xf numFmtId="168" fontId="19" fillId="5" borderId="0" xfId="1" applyNumberFormat="1" applyFont="1" applyFill="1" applyBorder="1" applyAlignment="1"/>
    <xf numFmtId="170" fontId="19" fillId="5" borderId="0" xfId="1" applyNumberFormat="1" applyFont="1" applyFill="1" applyBorder="1" applyAlignment="1"/>
    <xf numFmtId="0" fontId="2" fillId="3" borderId="0" xfId="0" applyFont="1" applyFill="1"/>
    <xf numFmtId="0" fontId="2" fillId="3" borderId="0" xfId="0" applyFont="1" applyFill="1" applyAlignment="1">
      <alignment wrapText="1"/>
    </xf>
    <xf numFmtId="167" fontId="2" fillId="3" borderId="0" xfId="1" applyNumberFormat="1" applyFont="1" applyFill="1" applyBorder="1" applyAlignment="1"/>
    <xf numFmtId="168" fontId="2" fillId="3" borderId="0" xfId="1" applyNumberFormat="1" applyFont="1" applyFill="1" applyBorder="1" applyAlignment="1"/>
    <xf numFmtId="170" fontId="2" fillId="3" borderId="0" xfId="1" applyNumberFormat="1" applyFont="1" applyFill="1" applyBorder="1" applyAlignment="1"/>
    <xf numFmtId="172" fontId="2" fillId="3" borderId="0" xfId="1" applyNumberFormat="1" applyFont="1" applyFill="1" applyBorder="1" applyAlignment="1"/>
    <xf numFmtId="172" fontId="19" fillId="5" borderId="0" xfId="1" applyNumberFormat="1" applyFont="1" applyFill="1" applyBorder="1" applyAlignment="1"/>
    <xf numFmtId="0" fontId="19" fillId="4" borderId="0" xfId="0" applyFont="1" applyFill="1" applyAlignment="1">
      <alignment horizontal="left"/>
    </xf>
    <xf numFmtId="0" fontId="19" fillId="4" borderId="0" xfId="0" applyFont="1" applyFill="1"/>
    <xf numFmtId="167" fontId="19" fillId="4" borderId="0" xfId="1" applyNumberFormat="1" applyFont="1" applyFill="1" applyBorder="1" applyAlignment="1"/>
    <xf numFmtId="168" fontId="19" fillId="4" borderId="0" xfId="1" applyNumberFormat="1" applyFont="1" applyFill="1" applyBorder="1" applyAlignment="1"/>
    <xf numFmtId="170" fontId="19" fillId="4" borderId="0" xfId="1" applyNumberFormat="1" applyFont="1" applyFill="1" applyBorder="1" applyAlignment="1"/>
    <xf numFmtId="167" fontId="16" fillId="0" borderId="0" xfId="0" applyNumberFormat="1" applyFont="1"/>
    <xf numFmtId="171" fontId="16" fillId="0" borderId="0" xfId="6" applyNumberFormat="1" applyFont="1" applyBorder="1"/>
    <xf numFmtId="167" fontId="18" fillId="0" borderId="0" xfId="1" applyNumberFormat="1" applyFont="1" applyBorder="1"/>
    <xf numFmtId="167" fontId="2" fillId="3" borderId="0" xfId="1" applyNumberFormat="1" applyFont="1" applyFill="1" applyBorder="1"/>
    <xf numFmtId="168" fontId="2" fillId="3" borderId="0" xfId="1" applyNumberFormat="1" applyFont="1" applyFill="1" applyBorder="1"/>
    <xf numFmtId="169" fontId="2" fillId="3" borderId="0" xfId="0" applyNumberFormat="1" applyFont="1" applyFill="1"/>
    <xf numFmtId="170" fontId="2" fillId="3" borderId="0" xfId="1" applyNumberFormat="1" applyFont="1" applyFill="1" applyBorder="1"/>
    <xf numFmtId="167" fontId="18" fillId="5" borderId="0" xfId="1" applyNumberFormat="1" applyFont="1" applyFill="1" applyBorder="1"/>
    <xf numFmtId="167" fontId="19" fillId="5" borderId="0" xfId="1" applyNumberFormat="1" applyFont="1" applyFill="1" applyBorder="1"/>
    <xf numFmtId="168" fontId="19" fillId="5" borderId="0" xfId="1" applyNumberFormat="1" applyFont="1" applyFill="1" applyBorder="1"/>
    <xf numFmtId="169" fontId="19" fillId="5" borderId="0" xfId="0" applyNumberFormat="1" applyFont="1" applyFill="1"/>
    <xf numFmtId="170" fontId="19" fillId="5" borderId="0" xfId="1" applyNumberFormat="1" applyFont="1" applyFill="1" applyBorder="1"/>
    <xf numFmtId="167" fontId="13" fillId="4" borderId="0" xfId="1" applyNumberFormat="1" applyFont="1" applyFill="1" applyBorder="1"/>
    <xf numFmtId="170" fontId="13" fillId="4" borderId="0" xfId="1" applyNumberFormat="1" applyFont="1" applyFill="1" applyBorder="1"/>
    <xf numFmtId="169" fontId="13" fillId="4" borderId="0" xfId="0" applyNumberFormat="1" applyFont="1" applyFill="1"/>
    <xf numFmtId="168" fontId="13" fillId="4" borderId="0" xfId="1" applyNumberFormat="1" applyFont="1" applyFill="1" applyBorder="1"/>
    <xf numFmtId="0" fontId="2" fillId="3" borderId="0" xfId="7" quotePrefix="1" applyFont="1" applyFill="1" applyAlignment="1">
      <alignment horizontal="center"/>
    </xf>
    <xf numFmtId="0" fontId="8" fillId="4" borderId="0" xfId="0" quotePrefix="1" applyFont="1" applyFill="1" applyAlignment="1">
      <alignment horizontal="center"/>
    </xf>
    <xf numFmtId="169" fontId="13" fillId="4" borderId="0" xfId="1" applyNumberFormat="1" applyFont="1" applyFill="1" applyBorder="1"/>
    <xf numFmtId="0" fontId="8" fillId="2" borderId="0" xfId="9" applyFont="1" applyFill="1" applyAlignment="1">
      <alignment vertical="center"/>
    </xf>
    <xf numFmtId="0" fontId="8" fillId="2" borderId="0" xfId="9" applyFont="1" applyFill="1" applyAlignment="1">
      <alignment horizontal="center" vertical="center"/>
    </xf>
    <xf numFmtId="164" fontId="2" fillId="3" borderId="0" xfId="0" applyNumberFormat="1" applyFont="1" applyFill="1"/>
    <xf numFmtId="172" fontId="2" fillId="3" borderId="0" xfId="0" applyNumberFormat="1" applyFont="1" applyFill="1"/>
    <xf numFmtId="167" fontId="2" fillId="0" borderId="0" xfId="1" applyNumberFormat="1" applyFont="1"/>
    <xf numFmtId="0" fontId="16" fillId="0" borderId="0" xfId="0" applyFont="1" applyAlignment="1">
      <alignment wrapText="1"/>
    </xf>
    <xf numFmtId="168" fontId="2" fillId="3" borderId="0" xfId="1" applyNumberFormat="1" applyFont="1" applyFill="1" applyBorder="1" applyAlignment="1">
      <alignment wrapText="1"/>
    </xf>
    <xf numFmtId="0" fontId="16" fillId="37" borderId="0" xfId="0" applyFont="1" applyFill="1"/>
    <xf numFmtId="167" fontId="41" fillId="38" borderId="0" xfId="1" applyNumberFormat="1" applyFont="1" applyFill="1" applyAlignment="1">
      <alignment vertical="top"/>
    </xf>
    <xf numFmtId="164" fontId="13" fillId="4" borderId="0" xfId="1" applyNumberFormat="1" applyFont="1" applyFill="1" applyBorder="1"/>
    <xf numFmtId="167" fontId="42" fillId="39" borderId="0" xfId="1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left" wrapText="1"/>
    </xf>
    <xf numFmtId="168" fontId="43" fillId="0" borderId="0" xfId="1" applyNumberFormat="1" applyFont="1"/>
    <xf numFmtId="0" fontId="44" fillId="0" borderId="0" xfId="0" applyFont="1"/>
    <xf numFmtId="167" fontId="2" fillId="0" borderId="0" xfId="0" applyNumberFormat="1" applyFont="1"/>
    <xf numFmtId="166" fontId="44" fillId="0" borderId="0" xfId="0" applyNumberFormat="1" applyFont="1"/>
    <xf numFmtId="0" fontId="8" fillId="39" borderId="0" xfId="0" quotePrefix="1" applyFont="1" applyFill="1" applyAlignment="1">
      <alignment horizontal="center"/>
    </xf>
    <xf numFmtId="0" fontId="13" fillId="39" borderId="0" xfId="0" applyFont="1" applyFill="1"/>
    <xf numFmtId="167" fontId="13" fillId="39" borderId="0" xfId="1" applyNumberFormat="1" applyFont="1" applyFill="1" applyBorder="1"/>
    <xf numFmtId="168" fontId="13" fillId="39" borderId="0" xfId="1" applyNumberFormat="1" applyFont="1" applyFill="1" applyBorder="1"/>
    <xf numFmtId="169" fontId="13" fillId="39" borderId="0" xfId="1" applyNumberFormat="1" applyFont="1" applyFill="1" applyBorder="1"/>
    <xf numFmtId="169" fontId="13" fillId="39" borderId="0" xfId="0" applyNumberFormat="1" applyFont="1" applyFill="1"/>
    <xf numFmtId="170" fontId="13" fillId="39" borderId="0" xfId="1" applyNumberFormat="1" applyFont="1" applyFill="1" applyBorder="1"/>
    <xf numFmtId="167" fontId="3" fillId="39" borderId="0" xfId="1" applyNumberFormat="1" applyFont="1" applyFill="1" applyBorder="1"/>
    <xf numFmtId="0" fontId="13" fillId="39" borderId="0" xfId="0" applyFont="1" applyFill="1" applyAlignment="1">
      <alignment horizontal="left"/>
    </xf>
    <xf numFmtId="167" fontId="13" fillId="39" borderId="0" xfId="1" applyNumberFormat="1" applyFont="1" applyFill="1" applyBorder="1" applyAlignment="1"/>
    <xf numFmtId="170" fontId="13" fillId="39" borderId="0" xfId="1" applyNumberFormat="1" applyFont="1" applyFill="1" applyBorder="1" applyAlignment="1"/>
    <xf numFmtId="168" fontId="13" fillId="39" borderId="0" xfId="1" applyNumberFormat="1" applyFont="1" applyFill="1" applyBorder="1" applyAlignment="1"/>
    <xf numFmtId="167" fontId="16" fillId="0" borderId="0" xfId="1" applyNumberFormat="1" applyFont="1"/>
    <xf numFmtId="167" fontId="6" fillId="0" borderId="0" xfId="2" applyNumberFormat="1" applyFont="1"/>
    <xf numFmtId="43" fontId="6" fillId="0" borderId="0" xfId="1" applyFont="1"/>
    <xf numFmtId="167" fontId="6" fillId="0" borderId="0" xfId="1" applyNumberFormat="1" applyFont="1"/>
    <xf numFmtId="0" fontId="14" fillId="3" borderId="0" xfId="0" applyFont="1" applyFill="1" applyAlignment="1">
      <alignment horizontal="left" vertical="center" readingOrder="1"/>
    </xf>
    <xf numFmtId="167" fontId="5" fillId="3" borderId="0" xfId="1" applyNumberFormat="1" applyFont="1" applyFill="1" applyBorder="1" applyAlignment="1">
      <alignment vertical="center"/>
    </xf>
    <xf numFmtId="0" fontId="5" fillId="3" borderId="0" xfId="2" applyFont="1" applyFill="1"/>
    <xf numFmtId="0" fontId="5" fillId="3" borderId="0" xfId="2" applyFont="1" applyFill="1" applyAlignment="1">
      <alignment vertical="center"/>
    </xf>
    <xf numFmtId="0" fontId="11" fillId="3" borderId="0" xfId="3" applyFont="1" applyFill="1" applyAlignment="1">
      <alignment horizontal="left" wrapText="1"/>
    </xf>
    <xf numFmtId="167" fontId="11" fillId="3" borderId="0" xfId="1" applyNumberFormat="1" applyFont="1" applyFill="1" applyBorder="1" applyAlignment="1">
      <alignment horizontal="right" wrapText="1"/>
    </xf>
    <xf numFmtId="0" fontId="6" fillId="3" borderId="0" xfId="2" applyFont="1" applyFill="1"/>
    <xf numFmtId="0" fontId="12" fillId="3" borderId="0" xfId="2" applyFont="1" applyFill="1" applyAlignment="1">
      <alignment horizontal="center" vertical="center" wrapText="1"/>
    </xf>
    <xf numFmtId="170" fontId="12" fillId="3" borderId="0" xfId="4" applyNumberFormat="1" applyFont="1" applyFill="1" applyBorder="1" applyAlignment="1">
      <alignment horizontal="center" vertical="center" wrapText="1"/>
    </xf>
    <xf numFmtId="0" fontId="6" fillId="3" borderId="0" xfId="3" applyFont="1" applyFill="1" applyAlignment="1">
      <alignment horizontal="left" vertical="top"/>
    </xf>
    <xf numFmtId="167" fontId="2" fillId="3" borderId="0" xfId="1" applyNumberFormat="1" applyFont="1" applyFill="1" applyBorder="1" applyAlignment="1">
      <alignment horizontal="right" vertical="top" wrapText="1"/>
    </xf>
    <xf numFmtId="167" fontId="10" fillId="3" borderId="0" xfId="1" applyNumberFormat="1" applyFont="1" applyFill="1" applyBorder="1" applyAlignment="1">
      <alignment horizontal="right" vertical="top" wrapText="1"/>
    </xf>
    <xf numFmtId="0" fontId="6" fillId="3" borderId="0" xfId="2" applyFont="1" applyFill="1" applyAlignment="1">
      <alignment vertical="top"/>
    </xf>
    <xf numFmtId="170" fontId="10" fillId="3" borderId="0" xfId="4" applyNumberFormat="1" applyFont="1" applyFill="1" applyBorder="1" applyAlignment="1">
      <alignment horizontal="right" vertical="top" wrapText="1"/>
    </xf>
    <xf numFmtId="167" fontId="6" fillId="3" borderId="0" xfId="1" applyNumberFormat="1" applyFont="1" applyFill="1" applyBorder="1" applyAlignment="1">
      <alignment horizontal="right" vertical="top" wrapText="1"/>
    </xf>
    <xf numFmtId="167" fontId="6" fillId="3" borderId="0" xfId="1" applyNumberFormat="1" applyFont="1" applyFill="1" applyBorder="1" applyAlignment="1">
      <alignment vertical="top"/>
    </xf>
    <xf numFmtId="167" fontId="6" fillId="3" borderId="0" xfId="1" applyNumberFormat="1" applyFont="1" applyFill="1" applyBorder="1"/>
    <xf numFmtId="170" fontId="10" fillId="3" borderId="0" xfId="4" quotePrefix="1" applyNumberFormat="1" applyFont="1" applyFill="1" applyBorder="1" applyAlignment="1">
      <alignment horizontal="right" vertical="top" wrapText="1"/>
    </xf>
    <xf numFmtId="167" fontId="2" fillId="3" borderId="0" xfId="1" applyNumberFormat="1" applyFont="1" applyFill="1"/>
    <xf numFmtId="0" fontId="8" fillId="3" borderId="0" xfId="7" applyFont="1" applyFill="1" applyAlignment="1">
      <alignment vertical="center"/>
    </xf>
    <xf numFmtId="0" fontId="8" fillId="3" borderId="0" xfId="7" applyFont="1" applyFill="1" applyAlignment="1">
      <alignment horizontal="center" vertical="center"/>
    </xf>
    <xf numFmtId="0" fontId="8" fillId="3" borderId="0" xfId="7" quotePrefix="1" applyFont="1" applyFill="1" applyAlignment="1">
      <alignment horizontal="right" vertical="center" wrapText="1"/>
    </xf>
    <xf numFmtId="0" fontId="8" fillId="3" borderId="0" xfId="0" applyFont="1" applyFill="1" applyAlignment="1">
      <alignment horizontal="right" vertical="center" wrapText="1"/>
    </xf>
    <xf numFmtId="43" fontId="8" fillId="3" borderId="0" xfId="1" applyFont="1" applyFill="1" applyBorder="1" applyAlignment="1">
      <alignment horizontal="right" vertical="center" wrapText="1"/>
    </xf>
    <xf numFmtId="43" fontId="8" fillId="3" borderId="0" xfId="1" applyFont="1" applyFill="1" applyBorder="1" applyAlignment="1">
      <alignment horizontal="right" vertical="center"/>
    </xf>
    <xf numFmtId="169" fontId="2" fillId="3" borderId="0" xfId="1" applyNumberFormat="1" applyFont="1" applyFill="1" applyBorder="1"/>
    <xf numFmtId="164" fontId="2" fillId="3" borderId="0" xfId="1" applyNumberFormat="1" applyFont="1" applyFill="1" applyBorder="1"/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167" fontId="44" fillId="0" borderId="0" xfId="1" applyNumberFormat="1" applyFont="1"/>
    <xf numFmtId="0" fontId="15" fillId="3" borderId="0" xfId="0" applyFont="1" applyFill="1"/>
    <xf numFmtId="167" fontId="15" fillId="3" borderId="0" xfId="0" applyNumberFormat="1" applyFont="1" applyFill="1"/>
    <xf numFmtId="0" fontId="16" fillId="3" borderId="0" xfId="0" applyFont="1" applyFill="1"/>
    <xf numFmtId="0" fontId="8" fillId="3" borderId="0" xfId="0" applyFont="1" applyFill="1" applyAlignment="1">
      <alignment horizontal="center" vertical="center"/>
    </xf>
    <xf numFmtId="0" fontId="16" fillId="3" borderId="0" xfId="0" quotePrefix="1" applyFont="1" applyFill="1"/>
    <xf numFmtId="0" fontId="16" fillId="3" borderId="0" xfId="0" applyFont="1" applyFill="1" applyAlignment="1">
      <alignment wrapText="1"/>
    </xf>
    <xf numFmtId="167" fontId="2" fillId="3" borderId="0" xfId="1" applyNumberFormat="1" applyFont="1" applyFill="1" applyBorder="1" applyAlignment="1">
      <alignment wrapText="1"/>
    </xf>
    <xf numFmtId="169" fontId="2" fillId="3" borderId="0" xfId="0" applyNumberFormat="1" applyFont="1" applyFill="1" applyAlignment="1">
      <alignment wrapText="1"/>
    </xf>
    <xf numFmtId="170" fontId="2" fillId="3" borderId="0" xfId="1" applyNumberFormat="1" applyFont="1" applyFill="1" applyBorder="1" applyAlignment="1">
      <alignment wrapText="1"/>
    </xf>
    <xf numFmtId="167" fontId="16" fillId="37" borderId="0" xfId="1" applyNumberFormat="1" applyFont="1" applyFill="1"/>
    <xf numFmtId="167" fontId="16" fillId="0" borderId="0" xfId="1" applyNumberFormat="1" applyFont="1" applyAlignment="1">
      <alignment wrapText="1"/>
    </xf>
    <xf numFmtId="167" fontId="18" fillId="3" borderId="0" xfId="1" applyNumberFormat="1" applyFont="1" applyFill="1" applyBorder="1" applyAlignment="1">
      <alignment horizontal="left"/>
    </xf>
    <xf numFmtId="167" fontId="19" fillId="3" borderId="0" xfId="1" applyNumberFormat="1" applyFont="1" applyFill="1" applyBorder="1" applyAlignment="1"/>
    <xf numFmtId="168" fontId="19" fillId="3" borderId="0" xfId="1" applyNumberFormat="1" applyFont="1" applyFill="1" applyBorder="1" applyAlignment="1"/>
    <xf numFmtId="170" fontId="19" fillId="3" borderId="0" xfId="1" applyNumberFormat="1" applyFont="1" applyFill="1" applyBorder="1" applyAlignment="1"/>
    <xf numFmtId="172" fontId="19" fillId="3" borderId="0" xfId="1" applyNumberFormat="1" applyFont="1" applyFill="1" applyBorder="1" applyAlignment="1"/>
    <xf numFmtId="172" fontId="16" fillId="0" borderId="0" xfId="0" applyNumberFormat="1" applyFont="1"/>
    <xf numFmtId="167" fontId="8" fillId="2" borderId="1" xfId="1" applyNumberFormat="1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3" fontId="8" fillId="2" borderId="1" xfId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3" fontId="8" fillId="2" borderId="0" xfId="1" applyFont="1" applyFill="1" applyBorder="1" applyAlignment="1">
      <alignment horizontal="center"/>
    </xf>
  </cellXfs>
  <cellStyles count="82">
    <cellStyle name="20% - Accent1 2" xfId="51" xr:uid="{00000000-0005-0000-0000-000000000000}"/>
    <cellStyle name="20% - Accent2 2" xfId="55" xr:uid="{00000000-0005-0000-0000-000001000000}"/>
    <cellStyle name="20% - Accent3 2" xfId="59" xr:uid="{00000000-0005-0000-0000-000002000000}"/>
    <cellStyle name="20% - Accent4 2" xfId="63" xr:uid="{00000000-0005-0000-0000-000003000000}"/>
    <cellStyle name="20% - Accent5 2" xfId="67" xr:uid="{00000000-0005-0000-0000-000004000000}"/>
    <cellStyle name="20% - Accent6 2" xfId="71" xr:uid="{00000000-0005-0000-0000-000005000000}"/>
    <cellStyle name="40% - Accent1 2" xfId="52" xr:uid="{00000000-0005-0000-0000-000006000000}"/>
    <cellStyle name="40% - Accent2 2" xfId="56" xr:uid="{00000000-0005-0000-0000-000007000000}"/>
    <cellStyle name="40% - Accent3 2" xfId="60" xr:uid="{00000000-0005-0000-0000-000008000000}"/>
    <cellStyle name="40% - Accent4 2" xfId="64" xr:uid="{00000000-0005-0000-0000-000009000000}"/>
    <cellStyle name="40% - Accent5 2" xfId="68" xr:uid="{00000000-0005-0000-0000-00000A000000}"/>
    <cellStyle name="40% - Accent6 2" xfId="72" xr:uid="{00000000-0005-0000-0000-00000B000000}"/>
    <cellStyle name="60% - Accent1 2" xfId="53" xr:uid="{00000000-0005-0000-0000-00000C000000}"/>
    <cellStyle name="60% - Accent2 2" xfId="57" xr:uid="{00000000-0005-0000-0000-00000D000000}"/>
    <cellStyle name="60% - Accent3 2" xfId="61" xr:uid="{00000000-0005-0000-0000-00000E000000}"/>
    <cellStyle name="60% - Accent4 2" xfId="65" xr:uid="{00000000-0005-0000-0000-00000F000000}"/>
    <cellStyle name="60% - Accent5 2" xfId="69" xr:uid="{00000000-0005-0000-0000-000010000000}"/>
    <cellStyle name="60% - Accent6 2" xfId="73" xr:uid="{00000000-0005-0000-0000-000011000000}"/>
    <cellStyle name="Accent1 2" xfId="50" xr:uid="{00000000-0005-0000-0000-000012000000}"/>
    <cellStyle name="Accent2 2" xfId="54" xr:uid="{00000000-0005-0000-0000-000013000000}"/>
    <cellStyle name="Accent3 2" xfId="58" xr:uid="{00000000-0005-0000-0000-000014000000}"/>
    <cellStyle name="Accent4 2" xfId="62" xr:uid="{00000000-0005-0000-0000-000015000000}"/>
    <cellStyle name="Accent5 2" xfId="66" xr:uid="{00000000-0005-0000-0000-000016000000}"/>
    <cellStyle name="Accent6 2" xfId="70" xr:uid="{00000000-0005-0000-0000-000017000000}"/>
    <cellStyle name="Bad 2" xfId="40" xr:uid="{00000000-0005-0000-0000-000018000000}"/>
    <cellStyle name="Calculation 2" xfId="44" xr:uid="{00000000-0005-0000-0000-000019000000}"/>
    <cellStyle name="Check Cell 2" xfId="46" xr:uid="{00000000-0005-0000-0000-00001A000000}"/>
    <cellStyle name="Comma" xfId="1" builtinId="3"/>
    <cellStyle name="Comma 10" xfId="4" xr:uid="{00000000-0005-0000-0000-00001C000000}"/>
    <cellStyle name="Comma 10 2" xfId="79" xr:uid="{00000000-0005-0000-0000-00001D000000}"/>
    <cellStyle name="Comma 10 3" xfId="13" xr:uid="{00000000-0005-0000-0000-00001E000000}"/>
    <cellStyle name="Comma 10 4 2 4" xfId="81" xr:uid="{00000000-0005-0000-0000-00001F000000}"/>
    <cellStyle name="Comma 12" xfId="5" xr:uid="{00000000-0005-0000-0000-000020000000}"/>
    <cellStyle name="Comma 12 2" xfId="78" xr:uid="{00000000-0005-0000-0000-000021000000}"/>
    <cellStyle name="Comma 178" xfId="14" xr:uid="{00000000-0005-0000-0000-000022000000}"/>
    <cellStyle name="Comma 2" xfId="15" xr:uid="{00000000-0005-0000-0000-000023000000}"/>
    <cellStyle name="Comma 2 2" xfId="16" xr:uid="{00000000-0005-0000-0000-000024000000}"/>
    <cellStyle name="Comma 240" xfId="10" xr:uid="{00000000-0005-0000-0000-000025000000}"/>
    <cellStyle name="Comma 28" xfId="17" xr:uid="{00000000-0005-0000-0000-000026000000}"/>
    <cellStyle name="Comma 3" xfId="18" xr:uid="{00000000-0005-0000-0000-000027000000}"/>
    <cellStyle name="Comma 3 2" xfId="19" xr:uid="{00000000-0005-0000-0000-000028000000}"/>
    <cellStyle name="Comma 4" xfId="34" xr:uid="{00000000-0005-0000-0000-000029000000}"/>
    <cellStyle name="Comma 5" xfId="75" xr:uid="{00000000-0005-0000-0000-00002A000000}"/>
    <cellStyle name="Comma 6" xfId="77" xr:uid="{00000000-0005-0000-0000-00002B000000}"/>
    <cellStyle name="Comma 7" xfId="80" xr:uid="{00000000-0005-0000-0000-00002C000000}"/>
    <cellStyle name="Comma 9" xfId="8" xr:uid="{00000000-0005-0000-0000-00002D000000}"/>
    <cellStyle name="Currency 2" xfId="20" xr:uid="{00000000-0005-0000-0000-00002E000000}"/>
    <cellStyle name="Explanatory Text 2" xfId="48" xr:uid="{00000000-0005-0000-0000-00002F000000}"/>
    <cellStyle name="Good 2" xfId="39" xr:uid="{00000000-0005-0000-0000-000030000000}"/>
    <cellStyle name="Heading 1 2" xfId="35" xr:uid="{00000000-0005-0000-0000-000031000000}"/>
    <cellStyle name="Heading 2 2" xfId="36" xr:uid="{00000000-0005-0000-0000-000032000000}"/>
    <cellStyle name="Heading 3 2" xfId="37" xr:uid="{00000000-0005-0000-0000-000033000000}"/>
    <cellStyle name="Heading 4 2" xfId="38" xr:uid="{00000000-0005-0000-0000-000034000000}"/>
    <cellStyle name="Input 2" xfId="42" xr:uid="{00000000-0005-0000-0000-000035000000}"/>
    <cellStyle name="Linked Cell 2" xfId="45" xr:uid="{00000000-0005-0000-0000-000036000000}"/>
    <cellStyle name="Neutral 2" xfId="41" xr:uid="{00000000-0005-0000-0000-000037000000}"/>
    <cellStyle name="Normal" xfId="0" builtinId="0"/>
    <cellStyle name="Normal - Style1" xfId="21" xr:uid="{00000000-0005-0000-0000-000039000000}"/>
    <cellStyle name="Normal 10" xfId="76" xr:uid="{00000000-0005-0000-0000-00003A000000}"/>
    <cellStyle name="Normal 2" xfId="3" xr:uid="{00000000-0005-0000-0000-00003B000000}"/>
    <cellStyle name="Normal 2 2" xfId="22" xr:uid="{00000000-0005-0000-0000-00003C000000}"/>
    <cellStyle name="Normal 2 2 2" xfId="23" xr:uid="{00000000-0005-0000-0000-00003D000000}"/>
    <cellStyle name="Normal 2 2 38" xfId="9" xr:uid="{00000000-0005-0000-0000-00003E000000}"/>
    <cellStyle name="Normal 2 3" xfId="24" xr:uid="{00000000-0005-0000-0000-00003F000000}"/>
    <cellStyle name="Normal 3" xfId="25" xr:uid="{00000000-0005-0000-0000-000040000000}"/>
    <cellStyle name="Normal 3 2" xfId="26" xr:uid="{00000000-0005-0000-0000-000041000000}"/>
    <cellStyle name="Normal 4" xfId="27" xr:uid="{00000000-0005-0000-0000-000042000000}"/>
    <cellStyle name="Normal 4 2 2" xfId="28" xr:uid="{00000000-0005-0000-0000-000043000000}"/>
    <cellStyle name="Normal 4 2 2 10" xfId="2" xr:uid="{00000000-0005-0000-0000-000044000000}"/>
    <cellStyle name="Normal 5" xfId="29" xr:uid="{00000000-0005-0000-0000-000045000000}"/>
    <cellStyle name="Normal 6" xfId="30" xr:uid="{00000000-0005-0000-0000-000046000000}"/>
    <cellStyle name="Normal 7" xfId="31" xr:uid="{00000000-0005-0000-0000-000047000000}"/>
    <cellStyle name="Normal 8" xfId="33" xr:uid="{00000000-0005-0000-0000-000048000000}"/>
    <cellStyle name="Normal 9" xfId="7" xr:uid="{00000000-0005-0000-0000-000049000000}"/>
    <cellStyle name="Normal 9 2" xfId="74" xr:uid="{00000000-0005-0000-0000-00004A000000}"/>
    <cellStyle name="Note" xfId="12" builtinId="10" customBuiltin="1"/>
    <cellStyle name="Output 2" xfId="43" xr:uid="{00000000-0005-0000-0000-00004C000000}"/>
    <cellStyle name="Percent" xfId="6" builtinId="5"/>
    <cellStyle name="Percent 2" xfId="32" xr:uid="{00000000-0005-0000-0000-00004E000000}"/>
    <cellStyle name="Title" xfId="11" builtinId="15" customBuiltin="1"/>
    <cellStyle name="Total 2" xfId="49" xr:uid="{00000000-0005-0000-0000-000050000000}"/>
    <cellStyle name="Warning Text 2" xfId="47" xr:uid="{00000000-0005-0000-0000-00005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Z83"/>
  <sheetViews>
    <sheetView tabSelected="1" view="pageBreakPreview" zoomScaleNormal="100" zoomScaleSheetLayoutView="100" workbookViewId="0">
      <pane xSplit="1" ySplit="5" topLeftCell="B6" activePane="bottomRight" state="frozen"/>
      <selection activeCell="I24" sqref="I24"/>
      <selection pane="topRight" activeCell="I24" sqref="I24"/>
      <selection pane="bottomLeft" activeCell="I24" sqref="I24"/>
      <selection pane="bottomRight" activeCell="S22" sqref="S22"/>
    </sheetView>
  </sheetViews>
  <sheetFormatPr defaultRowHeight="12" x14ac:dyDescent="0.2"/>
  <cols>
    <col min="1" max="1" width="14.28515625" style="3" customWidth="1"/>
    <col min="2" max="2" width="9.7109375" style="24" customWidth="1"/>
    <col min="3" max="3" width="10.140625" style="24" customWidth="1"/>
    <col min="4" max="4" width="9.7109375" style="24" bestFit="1" customWidth="1"/>
    <col min="5" max="5" width="10.5703125" style="24" customWidth="1"/>
    <col min="6" max="6" width="11.7109375" style="24" customWidth="1"/>
    <col min="7" max="7" width="1.140625" style="3" customWidth="1"/>
    <col min="8" max="8" width="9.28515625" style="3" customWidth="1"/>
    <col min="9" max="9" width="10.28515625" style="3" customWidth="1"/>
    <col min="10" max="10" width="8.85546875" style="3" customWidth="1"/>
    <col min="11" max="11" width="10.5703125" style="3" customWidth="1"/>
    <col min="12" max="12" width="10.85546875" style="3" customWidth="1"/>
    <col min="13" max="15" width="11" style="3" bestFit="1" customWidth="1"/>
    <col min="16" max="16" width="12.42578125" style="3" bestFit="1" customWidth="1"/>
    <col min="17" max="17" width="10" style="3" bestFit="1" customWidth="1"/>
    <col min="18" max="197" width="9.140625" style="3"/>
    <col min="198" max="198" width="13.5703125" style="3" customWidth="1"/>
    <col min="199" max="199" width="9.7109375" style="3" customWidth="1"/>
    <col min="200" max="200" width="10.140625" style="3" customWidth="1"/>
    <col min="201" max="201" width="9.28515625" style="3" customWidth="1"/>
    <col min="202" max="202" width="10.5703125" style="3" customWidth="1"/>
    <col min="203" max="203" width="11.7109375" style="3" customWidth="1"/>
    <col min="204" max="204" width="1.140625" style="3" customWidth="1"/>
    <col min="205" max="205" width="9.28515625" style="3" customWidth="1"/>
    <col min="206" max="206" width="10.28515625" style="3" customWidth="1"/>
    <col min="207" max="207" width="8.85546875" style="3" customWidth="1"/>
    <col min="208" max="208" width="10.5703125" style="3" customWidth="1"/>
    <col min="209" max="209" width="10.85546875" style="3" customWidth="1"/>
    <col min="210" max="210" width="12" style="3" bestFit="1" customWidth="1"/>
    <col min="211" max="212" width="11" style="3" bestFit="1" customWidth="1"/>
    <col min="213" max="213" width="11.140625" style="3" bestFit="1" customWidth="1"/>
    <col min="214" max="214" width="10.140625" style="3" bestFit="1" customWidth="1"/>
    <col min="215" max="453" width="9.140625" style="3"/>
    <col min="454" max="454" width="13.5703125" style="3" customWidth="1"/>
    <col min="455" max="455" width="9.7109375" style="3" customWidth="1"/>
    <col min="456" max="456" width="10.140625" style="3" customWidth="1"/>
    <col min="457" max="457" width="9.28515625" style="3" customWidth="1"/>
    <col min="458" max="458" width="10.5703125" style="3" customWidth="1"/>
    <col min="459" max="459" width="11.7109375" style="3" customWidth="1"/>
    <col min="460" max="460" width="1.140625" style="3" customWidth="1"/>
    <col min="461" max="461" width="9.28515625" style="3" customWidth="1"/>
    <col min="462" max="462" width="10.28515625" style="3" customWidth="1"/>
    <col min="463" max="463" width="8.85546875" style="3" customWidth="1"/>
    <col min="464" max="464" width="10.5703125" style="3" customWidth="1"/>
    <col min="465" max="465" width="10.85546875" style="3" customWidth="1"/>
    <col min="466" max="466" width="12" style="3" bestFit="1" customWidth="1"/>
    <col min="467" max="468" width="11" style="3" bestFit="1" customWidth="1"/>
    <col min="469" max="469" width="11.140625" style="3" bestFit="1" customWidth="1"/>
    <col min="470" max="470" width="10.140625" style="3" bestFit="1" customWidth="1"/>
    <col min="471" max="709" width="9.140625" style="3"/>
    <col min="710" max="710" width="13.5703125" style="3" customWidth="1"/>
    <col min="711" max="711" width="9.7109375" style="3" customWidth="1"/>
    <col min="712" max="712" width="10.140625" style="3" customWidth="1"/>
    <col min="713" max="713" width="9.28515625" style="3" customWidth="1"/>
    <col min="714" max="714" width="10.5703125" style="3" customWidth="1"/>
    <col min="715" max="715" width="11.7109375" style="3" customWidth="1"/>
    <col min="716" max="716" width="1.140625" style="3" customWidth="1"/>
    <col min="717" max="717" width="9.28515625" style="3" customWidth="1"/>
    <col min="718" max="718" width="10.28515625" style="3" customWidth="1"/>
    <col min="719" max="719" width="8.85546875" style="3" customWidth="1"/>
    <col min="720" max="720" width="10.5703125" style="3" customWidth="1"/>
    <col min="721" max="721" width="10.85546875" style="3" customWidth="1"/>
    <col min="722" max="722" width="12" style="3" bestFit="1" customWidth="1"/>
    <col min="723" max="724" width="11" style="3" bestFit="1" customWidth="1"/>
    <col min="725" max="725" width="11.140625" style="3" bestFit="1" customWidth="1"/>
    <col min="726" max="726" width="10.140625" style="3" bestFit="1" customWidth="1"/>
    <col min="727" max="965" width="9.140625" style="3"/>
    <col min="966" max="966" width="13.5703125" style="3" customWidth="1"/>
    <col min="967" max="967" width="9.7109375" style="3" customWidth="1"/>
    <col min="968" max="968" width="10.140625" style="3" customWidth="1"/>
    <col min="969" max="969" width="9.28515625" style="3" customWidth="1"/>
    <col min="970" max="970" width="10.5703125" style="3" customWidth="1"/>
    <col min="971" max="971" width="11.7109375" style="3" customWidth="1"/>
    <col min="972" max="972" width="1.140625" style="3" customWidth="1"/>
    <col min="973" max="973" width="9.28515625" style="3" customWidth="1"/>
    <col min="974" max="974" width="10.28515625" style="3" customWidth="1"/>
    <col min="975" max="975" width="8.85546875" style="3" customWidth="1"/>
    <col min="976" max="976" width="10.5703125" style="3" customWidth="1"/>
    <col min="977" max="977" width="10.85546875" style="3" customWidth="1"/>
    <col min="978" max="978" width="12" style="3" bestFit="1" customWidth="1"/>
    <col min="979" max="980" width="11" style="3" bestFit="1" customWidth="1"/>
    <col min="981" max="981" width="11.140625" style="3" bestFit="1" customWidth="1"/>
    <col min="982" max="982" width="10.140625" style="3" bestFit="1" customWidth="1"/>
    <col min="983" max="1221" width="9.140625" style="3"/>
    <col min="1222" max="1222" width="13.5703125" style="3" customWidth="1"/>
    <col min="1223" max="1223" width="9.7109375" style="3" customWidth="1"/>
    <col min="1224" max="1224" width="10.140625" style="3" customWidth="1"/>
    <col min="1225" max="1225" width="9.28515625" style="3" customWidth="1"/>
    <col min="1226" max="1226" width="10.5703125" style="3" customWidth="1"/>
    <col min="1227" max="1227" width="11.7109375" style="3" customWidth="1"/>
    <col min="1228" max="1228" width="1.140625" style="3" customWidth="1"/>
    <col min="1229" max="1229" width="9.28515625" style="3" customWidth="1"/>
    <col min="1230" max="1230" width="10.28515625" style="3" customWidth="1"/>
    <col min="1231" max="1231" width="8.85546875" style="3" customWidth="1"/>
    <col min="1232" max="1232" width="10.5703125" style="3" customWidth="1"/>
    <col min="1233" max="1233" width="10.85546875" style="3" customWidth="1"/>
    <col min="1234" max="1234" width="12" style="3" bestFit="1" customWidth="1"/>
    <col min="1235" max="1236" width="11" style="3" bestFit="1" customWidth="1"/>
    <col min="1237" max="1237" width="11.140625" style="3" bestFit="1" customWidth="1"/>
    <col min="1238" max="1238" width="10.140625" style="3" bestFit="1" customWidth="1"/>
    <col min="1239" max="1477" width="9.140625" style="3"/>
    <col min="1478" max="1478" width="13.5703125" style="3" customWidth="1"/>
    <col min="1479" max="1479" width="9.7109375" style="3" customWidth="1"/>
    <col min="1480" max="1480" width="10.140625" style="3" customWidth="1"/>
    <col min="1481" max="1481" width="9.28515625" style="3" customWidth="1"/>
    <col min="1482" max="1482" width="10.5703125" style="3" customWidth="1"/>
    <col min="1483" max="1483" width="11.7109375" style="3" customWidth="1"/>
    <col min="1484" max="1484" width="1.140625" style="3" customWidth="1"/>
    <col min="1485" max="1485" width="9.28515625" style="3" customWidth="1"/>
    <col min="1486" max="1486" width="10.28515625" style="3" customWidth="1"/>
    <col min="1487" max="1487" width="8.85546875" style="3" customWidth="1"/>
    <col min="1488" max="1488" width="10.5703125" style="3" customWidth="1"/>
    <col min="1489" max="1489" width="10.85546875" style="3" customWidth="1"/>
    <col min="1490" max="1490" width="12" style="3" bestFit="1" customWidth="1"/>
    <col min="1491" max="1492" width="11" style="3" bestFit="1" customWidth="1"/>
    <col min="1493" max="1493" width="11.140625" style="3" bestFit="1" customWidth="1"/>
    <col min="1494" max="1494" width="10.140625" style="3" bestFit="1" customWidth="1"/>
    <col min="1495" max="1733" width="9.140625" style="3"/>
    <col min="1734" max="1734" width="13.5703125" style="3" customWidth="1"/>
    <col min="1735" max="1735" width="9.7109375" style="3" customWidth="1"/>
    <col min="1736" max="1736" width="10.140625" style="3" customWidth="1"/>
    <col min="1737" max="1737" width="9.28515625" style="3" customWidth="1"/>
    <col min="1738" max="1738" width="10.5703125" style="3" customWidth="1"/>
    <col min="1739" max="1739" width="11.7109375" style="3" customWidth="1"/>
    <col min="1740" max="1740" width="1.140625" style="3" customWidth="1"/>
    <col min="1741" max="1741" width="9.28515625" style="3" customWidth="1"/>
    <col min="1742" max="1742" width="10.28515625" style="3" customWidth="1"/>
    <col min="1743" max="1743" width="8.85546875" style="3" customWidth="1"/>
    <col min="1744" max="1744" width="10.5703125" style="3" customWidth="1"/>
    <col min="1745" max="1745" width="10.85546875" style="3" customWidth="1"/>
    <col min="1746" max="1746" width="12" style="3" bestFit="1" customWidth="1"/>
    <col min="1747" max="1748" width="11" style="3" bestFit="1" customWidth="1"/>
    <col min="1749" max="1749" width="11.140625" style="3" bestFit="1" customWidth="1"/>
    <col min="1750" max="1750" width="10.140625" style="3" bestFit="1" customWidth="1"/>
    <col min="1751" max="1989" width="9.140625" style="3"/>
    <col min="1990" max="1990" width="13.5703125" style="3" customWidth="1"/>
    <col min="1991" max="1991" width="9.7109375" style="3" customWidth="1"/>
    <col min="1992" max="1992" width="10.140625" style="3" customWidth="1"/>
    <col min="1993" max="1993" width="9.28515625" style="3" customWidth="1"/>
    <col min="1994" max="1994" width="10.5703125" style="3" customWidth="1"/>
    <col min="1995" max="1995" width="11.7109375" style="3" customWidth="1"/>
    <col min="1996" max="1996" width="1.140625" style="3" customWidth="1"/>
    <col min="1997" max="1997" width="9.28515625" style="3" customWidth="1"/>
    <col min="1998" max="1998" width="10.28515625" style="3" customWidth="1"/>
    <col min="1999" max="1999" width="8.85546875" style="3" customWidth="1"/>
    <col min="2000" max="2000" width="10.5703125" style="3" customWidth="1"/>
    <col min="2001" max="2001" width="10.85546875" style="3" customWidth="1"/>
    <col min="2002" max="2002" width="12" style="3" bestFit="1" customWidth="1"/>
    <col min="2003" max="2004" width="11" style="3" bestFit="1" customWidth="1"/>
    <col min="2005" max="2005" width="11.140625" style="3" bestFit="1" customWidth="1"/>
    <col min="2006" max="2006" width="10.140625" style="3" bestFit="1" customWidth="1"/>
    <col min="2007" max="2245" width="9.140625" style="3"/>
    <col min="2246" max="2246" width="13.5703125" style="3" customWidth="1"/>
    <col min="2247" max="2247" width="9.7109375" style="3" customWidth="1"/>
    <col min="2248" max="2248" width="10.140625" style="3" customWidth="1"/>
    <col min="2249" max="2249" width="9.28515625" style="3" customWidth="1"/>
    <col min="2250" max="2250" width="10.5703125" style="3" customWidth="1"/>
    <col min="2251" max="2251" width="11.7109375" style="3" customWidth="1"/>
    <col min="2252" max="2252" width="1.140625" style="3" customWidth="1"/>
    <col min="2253" max="2253" width="9.28515625" style="3" customWidth="1"/>
    <col min="2254" max="2254" width="10.28515625" style="3" customWidth="1"/>
    <col min="2255" max="2255" width="8.85546875" style="3" customWidth="1"/>
    <col min="2256" max="2256" width="10.5703125" style="3" customWidth="1"/>
    <col min="2257" max="2257" width="10.85546875" style="3" customWidth="1"/>
    <col min="2258" max="2258" width="12" style="3" bestFit="1" customWidth="1"/>
    <col min="2259" max="2260" width="11" style="3" bestFit="1" customWidth="1"/>
    <col min="2261" max="2261" width="11.140625" style="3" bestFit="1" customWidth="1"/>
    <col min="2262" max="2262" width="10.140625" style="3" bestFit="1" customWidth="1"/>
    <col min="2263" max="2501" width="9.140625" style="3"/>
    <col min="2502" max="2502" width="13.5703125" style="3" customWidth="1"/>
    <col min="2503" max="2503" width="9.7109375" style="3" customWidth="1"/>
    <col min="2504" max="2504" width="10.140625" style="3" customWidth="1"/>
    <col min="2505" max="2505" width="9.28515625" style="3" customWidth="1"/>
    <col min="2506" max="2506" width="10.5703125" style="3" customWidth="1"/>
    <col min="2507" max="2507" width="11.7109375" style="3" customWidth="1"/>
    <col min="2508" max="2508" width="1.140625" style="3" customWidth="1"/>
    <col min="2509" max="2509" width="9.28515625" style="3" customWidth="1"/>
    <col min="2510" max="2510" width="10.28515625" style="3" customWidth="1"/>
    <col min="2511" max="2511" width="8.85546875" style="3" customWidth="1"/>
    <col min="2512" max="2512" width="10.5703125" style="3" customWidth="1"/>
    <col min="2513" max="2513" width="10.85546875" style="3" customWidth="1"/>
    <col min="2514" max="2514" width="12" style="3" bestFit="1" customWidth="1"/>
    <col min="2515" max="2516" width="11" style="3" bestFit="1" customWidth="1"/>
    <col min="2517" max="2517" width="11.140625" style="3" bestFit="1" customWidth="1"/>
    <col min="2518" max="2518" width="10.140625" style="3" bestFit="1" customWidth="1"/>
    <col min="2519" max="2757" width="9.140625" style="3"/>
    <col min="2758" max="2758" width="13.5703125" style="3" customWidth="1"/>
    <col min="2759" max="2759" width="9.7109375" style="3" customWidth="1"/>
    <col min="2760" max="2760" width="10.140625" style="3" customWidth="1"/>
    <col min="2761" max="2761" width="9.28515625" style="3" customWidth="1"/>
    <col min="2762" max="2762" width="10.5703125" style="3" customWidth="1"/>
    <col min="2763" max="2763" width="11.7109375" style="3" customWidth="1"/>
    <col min="2764" max="2764" width="1.140625" style="3" customWidth="1"/>
    <col min="2765" max="2765" width="9.28515625" style="3" customWidth="1"/>
    <col min="2766" max="2766" width="10.28515625" style="3" customWidth="1"/>
    <col min="2767" max="2767" width="8.85546875" style="3" customWidth="1"/>
    <col min="2768" max="2768" width="10.5703125" style="3" customWidth="1"/>
    <col min="2769" max="2769" width="10.85546875" style="3" customWidth="1"/>
    <col min="2770" max="2770" width="12" style="3" bestFit="1" customWidth="1"/>
    <col min="2771" max="2772" width="11" style="3" bestFit="1" customWidth="1"/>
    <col min="2773" max="2773" width="11.140625" style="3" bestFit="1" customWidth="1"/>
    <col min="2774" max="2774" width="10.140625" style="3" bestFit="1" customWidth="1"/>
    <col min="2775" max="3013" width="9.140625" style="3"/>
    <col min="3014" max="3014" width="13.5703125" style="3" customWidth="1"/>
    <col min="3015" max="3015" width="9.7109375" style="3" customWidth="1"/>
    <col min="3016" max="3016" width="10.140625" style="3" customWidth="1"/>
    <col min="3017" max="3017" width="9.28515625" style="3" customWidth="1"/>
    <col min="3018" max="3018" width="10.5703125" style="3" customWidth="1"/>
    <col min="3019" max="3019" width="11.7109375" style="3" customWidth="1"/>
    <col min="3020" max="3020" width="1.140625" style="3" customWidth="1"/>
    <col min="3021" max="3021" width="9.28515625" style="3" customWidth="1"/>
    <col min="3022" max="3022" width="10.28515625" style="3" customWidth="1"/>
    <col min="3023" max="3023" width="8.85546875" style="3" customWidth="1"/>
    <col min="3024" max="3024" width="10.5703125" style="3" customWidth="1"/>
    <col min="3025" max="3025" width="10.85546875" style="3" customWidth="1"/>
    <col min="3026" max="3026" width="12" style="3" bestFit="1" customWidth="1"/>
    <col min="3027" max="3028" width="11" style="3" bestFit="1" customWidth="1"/>
    <col min="3029" max="3029" width="11.140625" style="3" bestFit="1" customWidth="1"/>
    <col min="3030" max="3030" width="10.140625" style="3" bestFit="1" customWidth="1"/>
    <col min="3031" max="3269" width="9.140625" style="3"/>
    <col min="3270" max="3270" width="13.5703125" style="3" customWidth="1"/>
    <col min="3271" max="3271" width="9.7109375" style="3" customWidth="1"/>
    <col min="3272" max="3272" width="10.140625" style="3" customWidth="1"/>
    <col min="3273" max="3273" width="9.28515625" style="3" customWidth="1"/>
    <col min="3274" max="3274" width="10.5703125" style="3" customWidth="1"/>
    <col min="3275" max="3275" width="11.7109375" style="3" customWidth="1"/>
    <col min="3276" max="3276" width="1.140625" style="3" customWidth="1"/>
    <col min="3277" max="3277" width="9.28515625" style="3" customWidth="1"/>
    <col min="3278" max="3278" width="10.28515625" style="3" customWidth="1"/>
    <col min="3279" max="3279" width="8.85546875" style="3" customWidth="1"/>
    <col min="3280" max="3280" width="10.5703125" style="3" customWidth="1"/>
    <col min="3281" max="3281" width="10.85546875" style="3" customWidth="1"/>
    <col min="3282" max="3282" width="12" style="3" bestFit="1" customWidth="1"/>
    <col min="3283" max="3284" width="11" style="3" bestFit="1" customWidth="1"/>
    <col min="3285" max="3285" width="11.140625" style="3" bestFit="1" customWidth="1"/>
    <col min="3286" max="3286" width="10.140625" style="3" bestFit="1" customWidth="1"/>
    <col min="3287" max="3525" width="9.140625" style="3"/>
    <col min="3526" max="3526" width="13.5703125" style="3" customWidth="1"/>
    <col min="3527" max="3527" width="9.7109375" style="3" customWidth="1"/>
    <col min="3528" max="3528" width="10.140625" style="3" customWidth="1"/>
    <col min="3529" max="3529" width="9.28515625" style="3" customWidth="1"/>
    <col min="3530" max="3530" width="10.5703125" style="3" customWidth="1"/>
    <col min="3531" max="3531" width="11.7109375" style="3" customWidth="1"/>
    <col min="3532" max="3532" width="1.140625" style="3" customWidth="1"/>
    <col min="3533" max="3533" width="9.28515625" style="3" customWidth="1"/>
    <col min="3534" max="3534" width="10.28515625" style="3" customWidth="1"/>
    <col min="3535" max="3535" width="8.85546875" style="3" customWidth="1"/>
    <col min="3536" max="3536" width="10.5703125" style="3" customWidth="1"/>
    <col min="3537" max="3537" width="10.85546875" style="3" customWidth="1"/>
    <col min="3538" max="3538" width="12" style="3" bestFit="1" customWidth="1"/>
    <col min="3539" max="3540" width="11" style="3" bestFit="1" customWidth="1"/>
    <col min="3541" max="3541" width="11.140625" style="3" bestFit="1" customWidth="1"/>
    <col min="3542" max="3542" width="10.140625" style="3" bestFit="1" customWidth="1"/>
    <col min="3543" max="3781" width="9.140625" style="3"/>
    <col min="3782" max="3782" width="13.5703125" style="3" customWidth="1"/>
    <col min="3783" max="3783" width="9.7109375" style="3" customWidth="1"/>
    <col min="3784" max="3784" width="10.140625" style="3" customWidth="1"/>
    <col min="3785" max="3785" width="9.28515625" style="3" customWidth="1"/>
    <col min="3786" max="3786" width="10.5703125" style="3" customWidth="1"/>
    <col min="3787" max="3787" width="11.7109375" style="3" customWidth="1"/>
    <col min="3788" max="3788" width="1.140625" style="3" customWidth="1"/>
    <col min="3789" max="3789" width="9.28515625" style="3" customWidth="1"/>
    <col min="3790" max="3790" width="10.28515625" style="3" customWidth="1"/>
    <col min="3791" max="3791" width="8.85546875" style="3" customWidth="1"/>
    <col min="3792" max="3792" width="10.5703125" style="3" customWidth="1"/>
    <col min="3793" max="3793" width="10.85546875" style="3" customWidth="1"/>
    <col min="3794" max="3794" width="12" style="3" bestFit="1" customWidth="1"/>
    <col min="3795" max="3796" width="11" style="3" bestFit="1" customWidth="1"/>
    <col min="3797" max="3797" width="11.140625" style="3" bestFit="1" customWidth="1"/>
    <col min="3798" max="3798" width="10.140625" style="3" bestFit="1" customWidth="1"/>
    <col min="3799" max="4037" width="9.140625" style="3"/>
    <col min="4038" max="4038" width="13.5703125" style="3" customWidth="1"/>
    <col min="4039" max="4039" width="9.7109375" style="3" customWidth="1"/>
    <col min="4040" max="4040" width="10.140625" style="3" customWidth="1"/>
    <col min="4041" max="4041" width="9.28515625" style="3" customWidth="1"/>
    <col min="4042" max="4042" width="10.5703125" style="3" customWidth="1"/>
    <col min="4043" max="4043" width="11.7109375" style="3" customWidth="1"/>
    <col min="4044" max="4044" width="1.140625" style="3" customWidth="1"/>
    <col min="4045" max="4045" width="9.28515625" style="3" customWidth="1"/>
    <col min="4046" max="4046" width="10.28515625" style="3" customWidth="1"/>
    <col min="4047" max="4047" width="8.85546875" style="3" customWidth="1"/>
    <col min="4048" max="4048" width="10.5703125" style="3" customWidth="1"/>
    <col min="4049" max="4049" width="10.85546875" style="3" customWidth="1"/>
    <col min="4050" max="4050" width="12" style="3" bestFit="1" customWidth="1"/>
    <col min="4051" max="4052" width="11" style="3" bestFit="1" customWidth="1"/>
    <col min="4053" max="4053" width="11.140625" style="3" bestFit="1" customWidth="1"/>
    <col min="4054" max="4054" width="10.140625" style="3" bestFit="1" customWidth="1"/>
    <col min="4055" max="4293" width="9.140625" style="3"/>
    <col min="4294" max="4294" width="13.5703125" style="3" customWidth="1"/>
    <col min="4295" max="4295" width="9.7109375" style="3" customWidth="1"/>
    <col min="4296" max="4296" width="10.140625" style="3" customWidth="1"/>
    <col min="4297" max="4297" width="9.28515625" style="3" customWidth="1"/>
    <col min="4298" max="4298" width="10.5703125" style="3" customWidth="1"/>
    <col min="4299" max="4299" width="11.7109375" style="3" customWidth="1"/>
    <col min="4300" max="4300" width="1.140625" style="3" customWidth="1"/>
    <col min="4301" max="4301" width="9.28515625" style="3" customWidth="1"/>
    <col min="4302" max="4302" width="10.28515625" style="3" customWidth="1"/>
    <col min="4303" max="4303" width="8.85546875" style="3" customWidth="1"/>
    <col min="4304" max="4304" width="10.5703125" style="3" customWidth="1"/>
    <col min="4305" max="4305" width="10.85546875" style="3" customWidth="1"/>
    <col min="4306" max="4306" width="12" style="3" bestFit="1" customWidth="1"/>
    <col min="4307" max="4308" width="11" style="3" bestFit="1" customWidth="1"/>
    <col min="4309" max="4309" width="11.140625" style="3" bestFit="1" customWidth="1"/>
    <col min="4310" max="4310" width="10.140625" style="3" bestFit="1" customWidth="1"/>
    <col min="4311" max="4549" width="9.140625" style="3"/>
    <col min="4550" max="4550" width="13.5703125" style="3" customWidth="1"/>
    <col min="4551" max="4551" width="9.7109375" style="3" customWidth="1"/>
    <col min="4552" max="4552" width="10.140625" style="3" customWidth="1"/>
    <col min="4553" max="4553" width="9.28515625" style="3" customWidth="1"/>
    <col min="4554" max="4554" width="10.5703125" style="3" customWidth="1"/>
    <col min="4555" max="4555" width="11.7109375" style="3" customWidth="1"/>
    <col min="4556" max="4556" width="1.140625" style="3" customWidth="1"/>
    <col min="4557" max="4557" width="9.28515625" style="3" customWidth="1"/>
    <col min="4558" max="4558" width="10.28515625" style="3" customWidth="1"/>
    <col min="4559" max="4559" width="8.85546875" style="3" customWidth="1"/>
    <col min="4560" max="4560" width="10.5703125" style="3" customWidth="1"/>
    <col min="4561" max="4561" width="10.85546875" style="3" customWidth="1"/>
    <col min="4562" max="4562" width="12" style="3" bestFit="1" customWidth="1"/>
    <col min="4563" max="4564" width="11" style="3" bestFit="1" customWidth="1"/>
    <col min="4565" max="4565" width="11.140625" style="3" bestFit="1" customWidth="1"/>
    <col min="4566" max="4566" width="10.140625" style="3" bestFit="1" customWidth="1"/>
    <col min="4567" max="4805" width="9.140625" style="3"/>
    <col min="4806" max="4806" width="13.5703125" style="3" customWidth="1"/>
    <col min="4807" max="4807" width="9.7109375" style="3" customWidth="1"/>
    <col min="4808" max="4808" width="10.140625" style="3" customWidth="1"/>
    <col min="4809" max="4809" width="9.28515625" style="3" customWidth="1"/>
    <col min="4810" max="4810" width="10.5703125" style="3" customWidth="1"/>
    <col min="4811" max="4811" width="11.7109375" style="3" customWidth="1"/>
    <col min="4812" max="4812" width="1.140625" style="3" customWidth="1"/>
    <col min="4813" max="4813" width="9.28515625" style="3" customWidth="1"/>
    <col min="4814" max="4814" width="10.28515625" style="3" customWidth="1"/>
    <col min="4815" max="4815" width="8.85546875" style="3" customWidth="1"/>
    <col min="4816" max="4816" width="10.5703125" style="3" customWidth="1"/>
    <col min="4817" max="4817" width="10.85546875" style="3" customWidth="1"/>
    <col min="4818" max="4818" width="12" style="3" bestFit="1" customWidth="1"/>
    <col min="4819" max="4820" width="11" style="3" bestFit="1" customWidth="1"/>
    <col min="4821" max="4821" width="11.140625" style="3" bestFit="1" customWidth="1"/>
    <col min="4822" max="4822" width="10.140625" style="3" bestFit="1" customWidth="1"/>
    <col min="4823" max="5061" width="9.140625" style="3"/>
    <col min="5062" max="5062" width="13.5703125" style="3" customWidth="1"/>
    <col min="5063" max="5063" width="9.7109375" style="3" customWidth="1"/>
    <col min="5064" max="5064" width="10.140625" style="3" customWidth="1"/>
    <col min="5065" max="5065" width="9.28515625" style="3" customWidth="1"/>
    <col min="5066" max="5066" width="10.5703125" style="3" customWidth="1"/>
    <col min="5067" max="5067" width="11.7109375" style="3" customWidth="1"/>
    <col min="5068" max="5068" width="1.140625" style="3" customWidth="1"/>
    <col min="5069" max="5069" width="9.28515625" style="3" customWidth="1"/>
    <col min="5070" max="5070" width="10.28515625" style="3" customWidth="1"/>
    <col min="5071" max="5071" width="8.85546875" style="3" customWidth="1"/>
    <col min="5072" max="5072" width="10.5703125" style="3" customWidth="1"/>
    <col min="5073" max="5073" width="10.85546875" style="3" customWidth="1"/>
    <col min="5074" max="5074" width="12" style="3" bestFit="1" customWidth="1"/>
    <col min="5075" max="5076" width="11" style="3" bestFit="1" customWidth="1"/>
    <col min="5077" max="5077" width="11.140625" style="3" bestFit="1" customWidth="1"/>
    <col min="5078" max="5078" width="10.140625" style="3" bestFit="1" customWidth="1"/>
    <col min="5079" max="5317" width="9.140625" style="3"/>
    <col min="5318" max="5318" width="13.5703125" style="3" customWidth="1"/>
    <col min="5319" max="5319" width="9.7109375" style="3" customWidth="1"/>
    <col min="5320" max="5320" width="10.140625" style="3" customWidth="1"/>
    <col min="5321" max="5321" width="9.28515625" style="3" customWidth="1"/>
    <col min="5322" max="5322" width="10.5703125" style="3" customWidth="1"/>
    <col min="5323" max="5323" width="11.7109375" style="3" customWidth="1"/>
    <col min="5324" max="5324" width="1.140625" style="3" customWidth="1"/>
    <col min="5325" max="5325" width="9.28515625" style="3" customWidth="1"/>
    <col min="5326" max="5326" width="10.28515625" style="3" customWidth="1"/>
    <col min="5327" max="5327" width="8.85546875" style="3" customWidth="1"/>
    <col min="5328" max="5328" width="10.5703125" style="3" customWidth="1"/>
    <col min="5329" max="5329" width="10.85546875" style="3" customWidth="1"/>
    <col min="5330" max="5330" width="12" style="3" bestFit="1" customWidth="1"/>
    <col min="5331" max="5332" width="11" style="3" bestFit="1" customWidth="1"/>
    <col min="5333" max="5333" width="11.140625" style="3" bestFit="1" customWidth="1"/>
    <col min="5334" max="5334" width="10.140625" style="3" bestFit="1" customWidth="1"/>
    <col min="5335" max="5573" width="9.140625" style="3"/>
    <col min="5574" max="5574" width="13.5703125" style="3" customWidth="1"/>
    <col min="5575" max="5575" width="9.7109375" style="3" customWidth="1"/>
    <col min="5576" max="5576" width="10.140625" style="3" customWidth="1"/>
    <col min="5577" max="5577" width="9.28515625" style="3" customWidth="1"/>
    <col min="5578" max="5578" width="10.5703125" style="3" customWidth="1"/>
    <col min="5579" max="5579" width="11.7109375" style="3" customWidth="1"/>
    <col min="5580" max="5580" width="1.140625" style="3" customWidth="1"/>
    <col min="5581" max="5581" width="9.28515625" style="3" customWidth="1"/>
    <col min="5582" max="5582" width="10.28515625" style="3" customWidth="1"/>
    <col min="5583" max="5583" width="8.85546875" style="3" customWidth="1"/>
    <col min="5584" max="5584" width="10.5703125" style="3" customWidth="1"/>
    <col min="5585" max="5585" width="10.85546875" style="3" customWidth="1"/>
    <col min="5586" max="5586" width="12" style="3" bestFit="1" customWidth="1"/>
    <col min="5587" max="5588" width="11" style="3" bestFit="1" customWidth="1"/>
    <col min="5589" max="5589" width="11.140625" style="3" bestFit="1" customWidth="1"/>
    <col min="5590" max="5590" width="10.140625" style="3" bestFit="1" customWidth="1"/>
    <col min="5591" max="5829" width="9.140625" style="3"/>
    <col min="5830" max="5830" width="13.5703125" style="3" customWidth="1"/>
    <col min="5831" max="5831" width="9.7109375" style="3" customWidth="1"/>
    <col min="5832" max="5832" width="10.140625" style="3" customWidth="1"/>
    <col min="5833" max="5833" width="9.28515625" style="3" customWidth="1"/>
    <col min="5834" max="5834" width="10.5703125" style="3" customWidth="1"/>
    <col min="5835" max="5835" width="11.7109375" style="3" customWidth="1"/>
    <col min="5836" max="5836" width="1.140625" style="3" customWidth="1"/>
    <col min="5837" max="5837" width="9.28515625" style="3" customWidth="1"/>
    <col min="5838" max="5838" width="10.28515625" style="3" customWidth="1"/>
    <col min="5839" max="5839" width="8.85546875" style="3" customWidth="1"/>
    <col min="5840" max="5840" width="10.5703125" style="3" customWidth="1"/>
    <col min="5841" max="5841" width="10.85546875" style="3" customWidth="1"/>
    <col min="5842" max="5842" width="12" style="3" bestFit="1" customWidth="1"/>
    <col min="5843" max="5844" width="11" style="3" bestFit="1" customWidth="1"/>
    <col min="5845" max="5845" width="11.140625" style="3" bestFit="1" customWidth="1"/>
    <col min="5846" max="5846" width="10.140625" style="3" bestFit="1" customWidth="1"/>
    <col min="5847" max="6085" width="9.140625" style="3"/>
    <col min="6086" max="6086" width="13.5703125" style="3" customWidth="1"/>
    <col min="6087" max="6087" width="9.7109375" style="3" customWidth="1"/>
    <col min="6088" max="6088" width="10.140625" style="3" customWidth="1"/>
    <col min="6089" max="6089" width="9.28515625" style="3" customWidth="1"/>
    <col min="6090" max="6090" width="10.5703125" style="3" customWidth="1"/>
    <col min="6091" max="6091" width="11.7109375" style="3" customWidth="1"/>
    <col min="6092" max="6092" width="1.140625" style="3" customWidth="1"/>
    <col min="6093" max="6093" width="9.28515625" style="3" customWidth="1"/>
    <col min="6094" max="6094" width="10.28515625" style="3" customWidth="1"/>
    <col min="6095" max="6095" width="8.85546875" style="3" customWidth="1"/>
    <col min="6096" max="6096" width="10.5703125" style="3" customWidth="1"/>
    <col min="6097" max="6097" width="10.85546875" style="3" customWidth="1"/>
    <col min="6098" max="6098" width="12" style="3" bestFit="1" customWidth="1"/>
    <col min="6099" max="6100" width="11" style="3" bestFit="1" customWidth="1"/>
    <col min="6101" max="6101" width="11.140625" style="3" bestFit="1" customWidth="1"/>
    <col min="6102" max="6102" width="10.140625" style="3" bestFit="1" customWidth="1"/>
    <col min="6103" max="6341" width="9.140625" style="3"/>
    <col min="6342" max="6342" width="13.5703125" style="3" customWidth="1"/>
    <col min="6343" max="6343" width="9.7109375" style="3" customWidth="1"/>
    <col min="6344" max="6344" width="10.140625" style="3" customWidth="1"/>
    <col min="6345" max="6345" width="9.28515625" style="3" customWidth="1"/>
    <col min="6346" max="6346" width="10.5703125" style="3" customWidth="1"/>
    <col min="6347" max="6347" width="11.7109375" style="3" customWidth="1"/>
    <col min="6348" max="6348" width="1.140625" style="3" customWidth="1"/>
    <col min="6349" max="6349" width="9.28515625" style="3" customWidth="1"/>
    <col min="6350" max="6350" width="10.28515625" style="3" customWidth="1"/>
    <col min="6351" max="6351" width="8.85546875" style="3" customWidth="1"/>
    <col min="6352" max="6352" width="10.5703125" style="3" customWidth="1"/>
    <col min="6353" max="6353" width="10.85546875" style="3" customWidth="1"/>
    <col min="6354" max="6354" width="12" style="3" bestFit="1" customWidth="1"/>
    <col min="6355" max="6356" width="11" style="3" bestFit="1" customWidth="1"/>
    <col min="6357" max="6357" width="11.140625" style="3" bestFit="1" customWidth="1"/>
    <col min="6358" max="6358" width="10.140625" style="3" bestFit="1" customWidth="1"/>
    <col min="6359" max="6597" width="9.140625" style="3"/>
    <col min="6598" max="6598" width="13.5703125" style="3" customWidth="1"/>
    <col min="6599" max="6599" width="9.7109375" style="3" customWidth="1"/>
    <col min="6600" max="6600" width="10.140625" style="3" customWidth="1"/>
    <col min="6601" max="6601" width="9.28515625" style="3" customWidth="1"/>
    <col min="6602" max="6602" width="10.5703125" style="3" customWidth="1"/>
    <col min="6603" max="6603" width="11.7109375" style="3" customWidth="1"/>
    <col min="6604" max="6604" width="1.140625" style="3" customWidth="1"/>
    <col min="6605" max="6605" width="9.28515625" style="3" customWidth="1"/>
    <col min="6606" max="6606" width="10.28515625" style="3" customWidth="1"/>
    <col min="6607" max="6607" width="8.85546875" style="3" customWidth="1"/>
    <col min="6608" max="6608" width="10.5703125" style="3" customWidth="1"/>
    <col min="6609" max="6609" width="10.85546875" style="3" customWidth="1"/>
    <col min="6610" max="6610" width="12" style="3" bestFit="1" customWidth="1"/>
    <col min="6611" max="6612" width="11" style="3" bestFit="1" customWidth="1"/>
    <col min="6613" max="6613" width="11.140625" style="3" bestFit="1" customWidth="1"/>
    <col min="6614" max="6614" width="10.140625" style="3" bestFit="1" customWidth="1"/>
    <col min="6615" max="6853" width="9.140625" style="3"/>
    <col min="6854" max="6854" width="13.5703125" style="3" customWidth="1"/>
    <col min="6855" max="6855" width="9.7109375" style="3" customWidth="1"/>
    <col min="6856" max="6856" width="10.140625" style="3" customWidth="1"/>
    <col min="6857" max="6857" width="9.28515625" style="3" customWidth="1"/>
    <col min="6858" max="6858" width="10.5703125" style="3" customWidth="1"/>
    <col min="6859" max="6859" width="11.7109375" style="3" customWidth="1"/>
    <col min="6860" max="6860" width="1.140625" style="3" customWidth="1"/>
    <col min="6861" max="6861" width="9.28515625" style="3" customWidth="1"/>
    <col min="6862" max="6862" width="10.28515625" style="3" customWidth="1"/>
    <col min="6863" max="6863" width="8.85546875" style="3" customWidth="1"/>
    <col min="6864" max="6864" width="10.5703125" style="3" customWidth="1"/>
    <col min="6865" max="6865" width="10.85546875" style="3" customWidth="1"/>
    <col min="6866" max="6866" width="12" style="3" bestFit="1" customWidth="1"/>
    <col min="6867" max="6868" width="11" style="3" bestFit="1" customWidth="1"/>
    <col min="6869" max="6869" width="11.140625" style="3" bestFit="1" customWidth="1"/>
    <col min="6870" max="6870" width="10.140625" style="3" bestFit="1" customWidth="1"/>
    <col min="6871" max="7109" width="9.140625" style="3"/>
    <col min="7110" max="7110" width="13.5703125" style="3" customWidth="1"/>
    <col min="7111" max="7111" width="9.7109375" style="3" customWidth="1"/>
    <col min="7112" max="7112" width="10.140625" style="3" customWidth="1"/>
    <col min="7113" max="7113" width="9.28515625" style="3" customWidth="1"/>
    <col min="7114" max="7114" width="10.5703125" style="3" customWidth="1"/>
    <col min="7115" max="7115" width="11.7109375" style="3" customWidth="1"/>
    <col min="7116" max="7116" width="1.140625" style="3" customWidth="1"/>
    <col min="7117" max="7117" width="9.28515625" style="3" customWidth="1"/>
    <col min="7118" max="7118" width="10.28515625" style="3" customWidth="1"/>
    <col min="7119" max="7119" width="8.85546875" style="3" customWidth="1"/>
    <col min="7120" max="7120" width="10.5703125" style="3" customWidth="1"/>
    <col min="7121" max="7121" width="10.85546875" style="3" customWidth="1"/>
    <col min="7122" max="7122" width="12" style="3" bestFit="1" customWidth="1"/>
    <col min="7123" max="7124" width="11" style="3" bestFit="1" customWidth="1"/>
    <col min="7125" max="7125" width="11.140625" style="3" bestFit="1" customWidth="1"/>
    <col min="7126" max="7126" width="10.140625" style="3" bestFit="1" customWidth="1"/>
    <col min="7127" max="7365" width="9.140625" style="3"/>
    <col min="7366" max="7366" width="13.5703125" style="3" customWidth="1"/>
    <col min="7367" max="7367" width="9.7109375" style="3" customWidth="1"/>
    <col min="7368" max="7368" width="10.140625" style="3" customWidth="1"/>
    <col min="7369" max="7369" width="9.28515625" style="3" customWidth="1"/>
    <col min="7370" max="7370" width="10.5703125" style="3" customWidth="1"/>
    <col min="7371" max="7371" width="11.7109375" style="3" customWidth="1"/>
    <col min="7372" max="7372" width="1.140625" style="3" customWidth="1"/>
    <col min="7373" max="7373" width="9.28515625" style="3" customWidth="1"/>
    <col min="7374" max="7374" width="10.28515625" style="3" customWidth="1"/>
    <col min="7375" max="7375" width="8.85546875" style="3" customWidth="1"/>
    <col min="7376" max="7376" width="10.5703125" style="3" customWidth="1"/>
    <col min="7377" max="7377" width="10.85546875" style="3" customWidth="1"/>
    <col min="7378" max="7378" width="12" style="3" bestFit="1" customWidth="1"/>
    <col min="7379" max="7380" width="11" style="3" bestFit="1" customWidth="1"/>
    <col min="7381" max="7381" width="11.140625" style="3" bestFit="1" customWidth="1"/>
    <col min="7382" max="7382" width="10.140625" style="3" bestFit="1" customWidth="1"/>
    <col min="7383" max="7621" width="9.140625" style="3"/>
    <col min="7622" max="7622" width="13.5703125" style="3" customWidth="1"/>
    <col min="7623" max="7623" width="9.7109375" style="3" customWidth="1"/>
    <col min="7624" max="7624" width="10.140625" style="3" customWidth="1"/>
    <col min="7625" max="7625" width="9.28515625" style="3" customWidth="1"/>
    <col min="7626" max="7626" width="10.5703125" style="3" customWidth="1"/>
    <col min="7627" max="7627" width="11.7109375" style="3" customWidth="1"/>
    <col min="7628" max="7628" width="1.140625" style="3" customWidth="1"/>
    <col min="7629" max="7629" width="9.28515625" style="3" customWidth="1"/>
    <col min="7630" max="7630" width="10.28515625" style="3" customWidth="1"/>
    <col min="7631" max="7631" width="8.85546875" style="3" customWidth="1"/>
    <col min="7632" max="7632" width="10.5703125" style="3" customWidth="1"/>
    <col min="7633" max="7633" width="10.85546875" style="3" customWidth="1"/>
    <col min="7634" max="7634" width="12" style="3" bestFit="1" customWidth="1"/>
    <col min="7635" max="7636" width="11" style="3" bestFit="1" customWidth="1"/>
    <col min="7637" max="7637" width="11.140625" style="3" bestFit="1" customWidth="1"/>
    <col min="7638" max="7638" width="10.140625" style="3" bestFit="1" customWidth="1"/>
    <col min="7639" max="7877" width="9.140625" style="3"/>
    <col min="7878" max="7878" width="13.5703125" style="3" customWidth="1"/>
    <col min="7879" max="7879" width="9.7109375" style="3" customWidth="1"/>
    <col min="7880" max="7880" width="10.140625" style="3" customWidth="1"/>
    <col min="7881" max="7881" width="9.28515625" style="3" customWidth="1"/>
    <col min="7882" max="7882" width="10.5703125" style="3" customWidth="1"/>
    <col min="7883" max="7883" width="11.7109375" style="3" customWidth="1"/>
    <col min="7884" max="7884" width="1.140625" style="3" customWidth="1"/>
    <col min="7885" max="7885" width="9.28515625" style="3" customWidth="1"/>
    <col min="7886" max="7886" width="10.28515625" style="3" customWidth="1"/>
    <col min="7887" max="7887" width="8.85546875" style="3" customWidth="1"/>
    <col min="7888" max="7888" width="10.5703125" style="3" customWidth="1"/>
    <col min="7889" max="7889" width="10.85546875" style="3" customWidth="1"/>
    <col min="7890" max="7890" width="12" style="3" bestFit="1" customWidth="1"/>
    <col min="7891" max="7892" width="11" style="3" bestFit="1" customWidth="1"/>
    <col min="7893" max="7893" width="11.140625" style="3" bestFit="1" customWidth="1"/>
    <col min="7894" max="7894" width="10.140625" style="3" bestFit="1" customWidth="1"/>
    <col min="7895" max="8133" width="9.140625" style="3"/>
    <col min="8134" max="8134" width="13.5703125" style="3" customWidth="1"/>
    <col min="8135" max="8135" width="9.7109375" style="3" customWidth="1"/>
    <col min="8136" max="8136" width="10.140625" style="3" customWidth="1"/>
    <col min="8137" max="8137" width="9.28515625" style="3" customWidth="1"/>
    <col min="8138" max="8138" width="10.5703125" style="3" customWidth="1"/>
    <col min="8139" max="8139" width="11.7109375" style="3" customWidth="1"/>
    <col min="8140" max="8140" width="1.140625" style="3" customWidth="1"/>
    <col min="8141" max="8141" width="9.28515625" style="3" customWidth="1"/>
    <col min="8142" max="8142" width="10.28515625" style="3" customWidth="1"/>
    <col min="8143" max="8143" width="8.85546875" style="3" customWidth="1"/>
    <col min="8144" max="8144" width="10.5703125" style="3" customWidth="1"/>
    <col min="8145" max="8145" width="10.85546875" style="3" customWidth="1"/>
    <col min="8146" max="8146" width="12" style="3" bestFit="1" customWidth="1"/>
    <col min="8147" max="8148" width="11" style="3" bestFit="1" customWidth="1"/>
    <col min="8149" max="8149" width="11.140625" style="3" bestFit="1" customWidth="1"/>
    <col min="8150" max="8150" width="10.140625" style="3" bestFit="1" customWidth="1"/>
    <col min="8151" max="8389" width="9.140625" style="3"/>
    <col min="8390" max="8390" width="13.5703125" style="3" customWidth="1"/>
    <col min="8391" max="8391" width="9.7109375" style="3" customWidth="1"/>
    <col min="8392" max="8392" width="10.140625" style="3" customWidth="1"/>
    <col min="8393" max="8393" width="9.28515625" style="3" customWidth="1"/>
    <col min="8394" max="8394" width="10.5703125" style="3" customWidth="1"/>
    <col min="8395" max="8395" width="11.7109375" style="3" customWidth="1"/>
    <col min="8396" max="8396" width="1.140625" style="3" customWidth="1"/>
    <col min="8397" max="8397" width="9.28515625" style="3" customWidth="1"/>
    <col min="8398" max="8398" width="10.28515625" style="3" customWidth="1"/>
    <col min="8399" max="8399" width="8.85546875" style="3" customWidth="1"/>
    <col min="8400" max="8400" width="10.5703125" style="3" customWidth="1"/>
    <col min="8401" max="8401" width="10.85546875" style="3" customWidth="1"/>
    <col min="8402" max="8402" width="12" style="3" bestFit="1" customWidth="1"/>
    <col min="8403" max="8404" width="11" style="3" bestFit="1" customWidth="1"/>
    <col min="8405" max="8405" width="11.140625" style="3" bestFit="1" customWidth="1"/>
    <col min="8406" max="8406" width="10.140625" style="3" bestFit="1" customWidth="1"/>
    <col min="8407" max="8645" width="9.140625" style="3"/>
    <col min="8646" max="8646" width="13.5703125" style="3" customWidth="1"/>
    <col min="8647" max="8647" width="9.7109375" style="3" customWidth="1"/>
    <col min="8648" max="8648" width="10.140625" style="3" customWidth="1"/>
    <col min="8649" max="8649" width="9.28515625" style="3" customWidth="1"/>
    <col min="8650" max="8650" width="10.5703125" style="3" customWidth="1"/>
    <col min="8651" max="8651" width="11.7109375" style="3" customWidth="1"/>
    <col min="8652" max="8652" width="1.140625" style="3" customWidth="1"/>
    <col min="8653" max="8653" width="9.28515625" style="3" customWidth="1"/>
    <col min="8654" max="8654" width="10.28515625" style="3" customWidth="1"/>
    <col min="8655" max="8655" width="8.85546875" style="3" customWidth="1"/>
    <col min="8656" max="8656" width="10.5703125" style="3" customWidth="1"/>
    <col min="8657" max="8657" width="10.85546875" style="3" customWidth="1"/>
    <col min="8658" max="8658" width="12" style="3" bestFit="1" customWidth="1"/>
    <col min="8659" max="8660" width="11" style="3" bestFit="1" customWidth="1"/>
    <col min="8661" max="8661" width="11.140625" style="3" bestFit="1" customWidth="1"/>
    <col min="8662" max="8662" width="10.140625" style="3" bestFit="1" customWidth="1"/>
    <col min="8663" max="8901" width="9.140625" style="3"/>
    <col min="8902" max="8902" width="13.5703125" style="3" customWidth="1"/>
    <col min="8903" max="8903" width="9.7109375" style="3" customWidth="1"/>
    <col min="8904" max="8904" width="10.140625" style="3" customWidth="1"/>
    <col min="8905" max="8905" width="9.28515625" style="3" customWidth="1"/>
    <col min="8906" max="8906" width="10.5703125" style="3" customWidth="1"/>
    <col min="8907" max="8907" width="11.7109375" style="3" customWidth="1"/>
    <col min="8908" max="8908" width="1.140625" style="3" customWidth="1"/>
    <col min="8909" max="8909" width="9.28515625" style="3" customWidth="1"/>
    <col min="8910" max="8910" width="10.28515625" style="3" customWidth="1"/>
    <col min="8911" max="8911" width="8.85546875" style="3" customWidth="1"/>
    <col min="8912" max="8912" width="10.5703125" style="3" customWidth="1"/>
    <col min="8913" max="8913" width="10.85546875" style="3" customWidth="1"/>
    <col min="8914" max="8914" width="12" style="3" bestFit="1" customWidth="1"/>
    <col min="8915" max="8916" width="11" style="3" bestFit="1" customWidth="1"/>
    <col min="8917" max="8917" width="11.140625" style="3" bestFit="1" customWidth="1"/>
    <col min="8918" max="8918" width="10.140625" style="3" bestFit="1" customWidth="1"/>
    <col min="8919" max="9157" width="9.140625" style="3"/>
    <col min="9158" max="9158" width="13.5703125" style="3" customWidth="1"/>
    <col min="9159" max="9159" width="9.7109375" style="3" customWidth="1"/>
    <col min="9160" max="9160" width="10.140625" style="3" customWidth="1"/>
    <col min="9161" max="9161" width="9.28515625" style="3" customWidth="1"/>
    <col min="9162" max="9162" width="10.5703125" style="3" customWidth="1"/>
    <col min="9163" max="9163" width="11.7109375" style="3" customWidth="1"/>
    <col min="9164" max="9164" width="1.140625" style="3" customWidth="1"/>
    <col min="9165" max="9165" width="9.28515625" style="3" customWidth="1"/>
    <col min="9166" max="9166" width="10.28515625" style="3" customWidth="1"/>
    <col min="9167" max="9167" width="8.85546875" style="3" customWidth="1"/>
    <col min="9168" max="9168" width="10.5703125" style="3" customWidth="1"/>
    <col min="9169" max="9169" width="10.85546875" style="3" customWidth="1"/>
    <col min="9170" max="9170" width="12" style="3" bestFit="1" customWidth="1"/>
    <col min="9171" max="9172" width="11" style="3" bestFit="1" customWidth="1"/>
    <col min="9173" max="9173" width="11.140625" style="3" bestFit="1" customWidth="1"/>
    <col min="9174" max="9174" width="10.140625" style="3" bestFit="1" customWidth="1"/>
    <col min="9175" max="9413" width="9.140625" style="3"/>
    <col min="9414" max="9414" width="13.5703125" style="3" customWidth="1"/>
    <col min="9415" max="9415" width="9.7109375" style="3" customWidth="1"/>
    <col min="9416" max="9416" width="10.140625" style="3" customWidth="1"/>
    <col min="9417" max="9417" width="9.28515625" style="3" customWidth="1"/>
    <col min="9418" max="9418" width="10.5703125" style="3" customWidth="1"/>
    <col min="9419" max="9419" width="11.7109375" style="3" customWidth="1"/>
    <col min="9420" max="9420" width="1.140625" style="3" customWidth="1"/>
    <col min="9421" max="9421" width="9.28515625" style="3" customWidth="1"/>
    <col min="9422" max="9422" width="10.28515625" style="3" customWidth="1"/>
    <col min="9423" max="9423" width="8.85546875" style="3" customWidth="1"/>
    <col min="9424" max="9424" width="10.5703125" style="3" customWidth="1"/>
    <col min="9425" max="9425" width="10.85546875" style="3" customWidth="1"/>
    <col min="9426" max="9426" width="12" style="3" bestFit="1" customWidth="1"/>
    <col min="9427" max="9428" width="11" style="3" bestFit="1" customWidth="1"/>
    <col min="9429" max="9429" width="11.140625" style="3" bestFit="1" customWidth="1"/>
    <col min="9430" max="9430" width="10.140625" style="3" bestFit="1" customWidth="1"/>
    <col min="9431" max="9669" width="9.140625" style="3"/>
    <col min="9670" max="9670" width="13.5703125" style="3" customWidth="1"/>
    <col min="9671" max="9671" width="9.7109375" style="3" customWidth="1"/>
    <col min="9672" max="9672" width="10.140625" style="3" customWidth="1"/>
    <col min="9673" max="9673" width="9.28515625" style="3" customWidth="1"/>
    <col min="9674" max="9674" width="10.5703125" style="3" customWidth="1"/>
    <col min="9675" max="9675" width="11.7109375" style="3" customWidth="1"/>
    <col min="9676" max="9676" width="1.140625" style="3" customWidth="1"/>
    <col min="9677" max="9677" width="9.28515625" style="3" customWidth="1"/>
    <col min="9678" max="9678" width="10.28515625" style="3" customWidth="1"/>
    <col min="9679" max="9679" width="8.85546875" style="3" customWidth="1"/>
    <col min="9680" max="9680" width="10.5703125" style="3" customWidth="1"/>
    <col min="9681" max="9681" width="10.85546875" style="3" customWidth="1"/>
    <col min="9682" max="9682" width="12" style="3" bestFit="1" customWidth="1"/>
    <col min="9683" max="9684" width="11" style="3" bestFit="1" customWidth="1"/>
    <col min="9685" max="9685" width="11.140625" style="3" bestFit="1" customWidth="1"/>
    <col min="9686" max="9686" width="10.140625" style="3" bestFit="1" customWidth="1"/>
    <col min="9687" max="9925" width="9.140625" style="3"/>
    <col min="9926" max="9926" width="13.5703125" style="3" customWidth="1"/>
    <col min="9927" max="9927" width="9.7109375" style="3" customWidth="1"/>
    <col min="9928" max="9928" width="10.140625" style="3" customWidth="1"/>
    <col min="9929" max="9929" width="9.28515625" style="3" customWidth="1"/>
    <col min="9930" max="9930" width="10.5703125" style="3" customWidth="1"/>
    <col min="9931" max="9931" width="11.7109375" style="3" customWidth="1"/>
    <col min="9932" max="9932" width="1.140625" style="3" customWidth="1"/>
    <col min="9933" max="9933" width="9.28515625" style="3" customWidth="1"/>
    <col min="9934" max="9934" width="10.28515625" style="3" customWidth="1"/>
    <col min="9935" max="9935" width="8.85546875" style="3" customWidth="1"/>
    <col min="9936" max="9936" width="10.5703125" style="3" customWidth="1"/>
    <col min="9937" max="9937" width="10.85546875" style="3" customWidth="1"/>
    <col min="9938" max="9938" width="12" style="3" bestFit="1" customWidth="1"/>
    <col min="9939" max="9940" width="11" style="3" bestFit="1" customWidth="1"/>
    <col min="9941" max="9941" width="11.140625" style="3" bestFit="1" customWidth="1"/>
    <col min="9942" max="9942" width="10.140625" style="3" bestFit="1" customWidth="1"/>
    <col min="9943" max="10181" width="9.140625" style="3"/>
    <col min="10182" max="10182" width="13.5703125" style="3" customWidth="1"/>
    <col min="10183" max="10183" width="9.7109375" style="3" customWidth="1"/>
    <col min="10184" max="10184" width="10.140625" style="3" customWidth="1"/>
    <col min="10185" max="10185" width="9.28515625" style="3" customWidth="1"/>
    <col min="10186" max="10186" width="10.5703125" style="3" customWidth="1"/>
    <col min="10187" max="10187" width="11.7109375" style="3" customWidth="1"/>
    <col min="10188" max="10188" width="1.140625" style="3" customWidth="1"/>
    <col min="10189" max="10189" width="9.28515625" style="3" customWidth="1"/>
    <col min="10190" max="10190" width="10.28515625" style="3" customWidth="1"/>
    <col min="10191" max="10191" width="8.85546875" style="3" customWidth="1"/>
    <col min="10192" max="10192" width="10.5703125" style="3" customWidth="1"/>
    <col min="10193" max="10193" width="10.85546875" style="3" customWidth="1"/>
    <col min="10194" max="10194" width="12" style="3" bestFit="1" customWidth="1"/>
    <col min="10195" max="10196" width="11" style="3" bestFit="1" customWidth="1"/>
    <col min="10197" max="10197" width="11.140625" style="3" bestFit="1" customWidth="1"/>
    <col min="10198" max="10198" width="10.140625" style="3" bestFit="1" customWidth="1"/>
    <col min="10199" max="10437" width="9.140625" style="3"/>
    <col min="10438" max="10438" width="13.5703125" style="3" customWidth="1"/>
    <col min="10439" max="10439" width="9.7109375" style="3" customWidth="1"/>
    <col min="10440" max="10440" width="10.140625" style="3" customWidth="1"/>
    <col min="10441" max="10441" width="9.28515625" style="3" customWidth="1"/>
    <col min="10442" max="10442" width="10.5703125" style="3" customWidth="1"/>
    <col min="10443" max="10443" width="11.7109375" style="3" customWidth="1"/>
    <col min="10444" max="10444" width="1.140625" style="3" customWidth="1"/>
    <col min="10445" max="10445" width="9.28515625" style="3" customWidth="1"/>
    <col min="10446" max="10446" width="10.28515625" style="3" customWidth="1"/>
    <col min="10447" max="10447" width="8.85546875" style="3" customWidth="1"/>
    <col min="10448" max="10448" width="10.5703125" style="3" customWidth="1"/>
    <col min="10449" max="10449" width="10.85546875" style="3" customWidth="1"/>
    <col min="10450" max="10450" width="12" style="3" bestFit="1" customWidth="1"/>
    <col min="10451" max="10452" width="11" style="3" bestFit="1" customWidth="1"/>
    <col min="10453" max="10453" width="11.140625" style="3" bestFit="1" customWidth="1"/>
    <col min="10454" max="10454" width="10.140625" style="3" bestFit="1" customWidth="1"/>
    <col min="10455" max="10693" width="9.140625" style="3"/>
    <col min="10694" max="10694" width="13.5703125" style="3" customWidth="1"/>
    <col min="10695" max="10695" width="9.7109375" style="3" customWidth="1"/>
    <col min="10696" max="10696" width="10.140625" style="3" customWidth="1"/>
    <col min="10697" max="10697" width="9.28515625" style="3" customWidth="1"/>
    <col min="10698" max="10698" width="10.5703125" style="3" customWidth="1"/>
    <col min="10699" max="10699" width="11.7109375" style="3" customWidth="1"/>
    <col min="10700" max="10700" width="1.140625" style="3" customWidth="1"/>
    <col min="10701" max="10701" width="9.28515625" style="3" customWidth="1"/>
    <col min="10702" max="10702" width="10.28515625" style="3" customWidth="1"/>
    <col min="10703" max="10703" width="8.85546875" style="3" customWidth="1"/>
    <col min="10704" max="10704" width="10.5703125" style="3" customWidth="1"/>
    <col min="10705" max="10705" width="10.85546875" style="3" customWidth="1"/>
    <col min="10706" max="10706" width="12" style="3" bestFit="1" customWidth="1"/>
    <col min="10707" max="10708" width="11" style="3" bestFit="1" customWidth="1"/>
    <col min="10709" max="10709" width="11.140625" style="3" bestFit="1" customWidth="1"/>
    <col min="10710" max="10710" width="10.140625" style="3" bestFit="1" customWidth="1"/>
    <col min="10711" max="10949" width="9.140625" style="3"/>
    <col min="10950" max="10950" width="13.5703125" style="3" customWidth="1"/>
    <col min="10951" max="10951" width="9.7109375" style="3" customWidth="1"/>
    <col min="10952" max="10952" width="10.140625" style="3" customWidth="1"/>
    <col min="10953" max="10953" width="9.28515625" style="3" customWidth="1"/>
    <col min="10954" max="10954" width="10.5703125" style="3" customWidth="1"/>
    <col min="10955" max="10955" width="11.7109375" style="3" customWidth="1"/>
    <col min="10956" max="10956" width="1.140625" style="3" customWidth="1"/>
    <col min="10957" max="10957" width="9.28515625" style="3" customWidth="1"/>
    <col min="10958" max="10958" width="10.28515625" style="3" customWidth="1"/>
    <col min="10959" max="10959" width="8.85546875" style="3" customWidth="1"/>
    <col min="10960" max="10960" width="10.5703125" style="3" customWidth="1"/>
    <col min="10961" max="10961" width="10.85546875" style="3" customWidth="1"/>
    <col min="10962" max="10962" width="12" style="3" bestFit="1" customWidth="1"/>
    <col min="10963" max="10964" width="11" style="3" bestFit="1" customWidth="1"/>
    <col min="10965" max="10965" width="11.140625" style="3" bestFit="1" customWidth="1"/>
    <col min="10966" max="10966" width="10.140625" style="3" bestFit="1" customWidth="1"/>
    <col min="10967" max="11205" width="9.140625" style="3"/>
    <col min="11206" max="11206" width="13.5703125" style="3" customWidth="1"/>
    <col min="11207" max="11207" width="9.7109375" style="3" customWidth="1"/>
    <col min="11208" max="11208" width="10.140625" style="3" customWidth="1"/>
    <col min="11209" max="11209" width="9.28515625" style="3" customWidth="1"/>
    <col min="11210" max="11210" width="10.5703125" style="3" customWidth="1"/>
    <col min="11211" max="11211" width="11.7109375" style="3" customWidth="1"/>
    <col min="11212" max="11212" width="1.140625" style="3" customWidth="1"/>
    <col min="11213" max="11213" width="9.28515625" style="3" customWidth="1"/>
    <col min="11214" max="11214" width="10.28515625" style="3" customWidth="1"/>
    <col min="11215" max="11215" width="8.85546875" style="3" customWidth="1"/>
    <col min="11216" max="11216" width="10.5703125" style="3" customWidth="1"/>
    <col min="11217" max="11217" width="10.85546875" style="3" customWidth="1"/>
    <col min="11218" max="11218" width="12" style="3" bestFit="1" customWidth="1"/>
    <col min="11219" max="11220" width="11" style="3" bestFit="1" customWidth="1"/>
    <col min="11221" max="11221" width="11.140625" style="3" bestFit="1" customWidth="1"/>
    <col min="11222" max="11222" width="10.140625" style="3" bestFit="1" customWidth="1"/>
    <col min="11223" max="11461" width="9.140625" style="3"/>
    <col min="11462" max="11462" width="13.5703125" style="3" customWidth="1"/>
    <col min="11463" max="11463" width="9.7109375" style="3" customWidth="1"/>
    <col min="11464" max="11464" width="10.140625" style="3" customWidth="1"/>
    <col min="11465" max="11465" width="9.28515625" style="3" customWidth="1"/>
    <col min="11466" max="11466" width="10.5703125" style="3" customWidth="1"/>
    <col min="11467" max="11467" width="11.7109375" style="3" customWidth="1"/>
    <col min="11468" max="11468" width="1.140625" style="3" customWidth="1"/>
    <col min="11469" max="11469" width="9.28515625" style="3" customWidth="1"/>
    <col min="11470" max="11470" width="10.28515625" style="3" customWidth="1"/>
    <col min="11471" max="11471" width="8.85546875" style="3" customWidth="1"/>
    <col min="11472" max="11472" width="10.5703125" style="3" customWidth="1"/>
    <col min="11473" max="11473" width="10.85546875" style="3" customWidth="1"/>
    <col min="11474" max="11474" width="12" style="3" bestFit="1" customWidth="1"/>
    <col min="11475" max="11476" width="11" style="3" bestFit="1" customWidth="1"/>
    <col min="11477" max="11477" width="11.140625" style="3" bestFit="1" customWidth="1"/>
    <col min="11478" max="11478" width="10.140625" style="3" bestFit="1" customWidth="1"/>
    <col min="11479" max="11717" width="9.140625" style="3"/>
    <col min="11718" max="11718" width="13.5703125" style="3" customWidth="1"/>
    <col min="11719" max="11719" width="9.7109375" style="3" customWidth="1"/>
    <col min="11720" max="11720" width="10.140625" style="3" customWidth="1"/>
    <col min="11721" max="11721" width="9.28515625" style="3" customWidth="1"/>
    <col min="11722" max="11722" width="10.5703125" style="3" customWidth="1"/>
    <col min="11723" max="11723" width="11.7109375" style="3" customWidth="1"/>
    <col min="11724" max="11724" width="1.140625" style="3" customWidth="1"/>
    <col min="11725" max="11725" width="9.28515625" style="3" customWidth="1"/>
    <col min="11726" max="11726" width="10.28515625" style="3" customWidth="1"/>
    <col min="11727" max="11727" width="8.85546875" style="3" customWidth="1"/>
    <col min="11728" max="11728" width="10.5703125" style="3" customWidth="1"/>
    <col min="11729" max="11729" width="10.85546875" style="3" customWidth="1"/>
    <col min="11730" max="11730" width="12" style="3" bestFit="1" customWidth="1"/>
    <col min="11731" max="11732" width="11" style="3" bestFit="1" customWidth="1"/>
    <col min="11733" max="11733" width="11.140625" style="3" bestFit="1" customWidth="1"/>
    <col min="11734" max="11734" width="10.140625" style="3" bestFit="1" customWidth="1"/>
    <col min="11735" max="11973" width="9.140625" style="3"/>
    <col min="11974" max="11974" width="13.5703125" style="3" customWidth="1"/>
    <col min="11975" max="11975" width="9.7109375" style="3" customWidth="1"/>
    <col min="11976" max="11976" width="10.140625" style="3" customWidth="1"/>
    <col min="11977" max="11977" width="9.28515625" style="3" customWidth="1"/>
    <col min="11978" max="11978" width="10.5703125" style="3" customWidth="1"/>
    <col min="11979" max="11979" width="11.7109375" style="3" customWidth="1"/>
    <col min="11980" max="11980" width="1.140625" style="3" customWidth="1"/>
    <col min="11981" max="11981" width="9.28515625" style="3" customWidth="1"/>
    <col min="11982" max="11982" width="10.28515625" style="3" customWidth="1"/>
    <col min="11983" max="11983" width="8.85546875" style="3" customWidth="1"/>
    <col min="11984" max="11984" width="10.5703125" style="3" customWidth="1"/>
    <col min="11985" max="11985" width="10.85546875" style="3" customWidth="1"/>
    <col min="11986" max="11986" width="12" style="3" bestFit="1" customWidth="1"/>
    <col min="11987" max="11988" width="11" style="3" bestFit="1" customWidth="1"/>
    <col min="11989" max="11989" width="11.140625" style="3" bestFit="1" customWidth="1"/>
    <col min="11990" max="11990" width="10.140625" style="3" bestFit="1" customWidth="1"/>
    <col min="11991" max="12229" width="9.140625" style="3"/>
    <col min="12230" max="12230" width="13.5703125" style="3" customWidth="1"/>
    <col min="12231" max="12231" width="9.7109375" style="3" customWidth="1"/>
    <col min="12232" max="12232" width="10.140625" style="3" customWidth="1"/>
    <col min="12233" max="12233" width="9.28515625" style="3" customWidth="1"/>
    <col min="12234" max="12234" width="10.5703125" style="3" customWidth="1"/>
    <col min="12235" max="12235" width="11.7109375" style="3" customWidth="1"/>
    <col min="12236" max="12236" width="1.140625" style="3" customWidth="1"/>
    <col min="12237" max="12237" width="9.28515625" style="3" customWidth="1"/>
    <col min="12238" max="12238" width="10.28515625" style="3" customWidth="1"/>
    <col min="12239" max="12239" width="8.85546875" style="3" customWidth="1"/>
    <col min="12240" max="12240" width="10.5703125" style="3" customWidth="1"/>
    <col min="12241" max="12241" width="10.85546875" style="3" customWidth="1"/>
    <col min="12242" max="12242" width="12" style="3" bestFit="1" customWidth="1"/>
    <col min="12243" max="12244" width="11" style="3" bestFit="1" customWidth="1"/>
    <col min="12245" max="12245" width="11.140625" style="3" bestFit="1" customWidth="1"/>
    <col min="12246" max="12246" width="10.140625" style="3" bestFit="1" customWidth="1"/>
    <col min="12247" max="12485" width="9.140625" style="3"/>
    <col min="12486" max="12486" width="13.5703125" style="3" customWidth="1"/>
    <col min="12487" max="12487" width="9.7109375" style="3" customWidth="1"/>
    <col min="12488" max="12488" width="10.140625" style="3" customWidth="1"/>
    <col min="12489" max="12489" width="9.28515625" style="3" customWidth="1"/>
    <col min="12490" max="12490" width="10.5703125" style="3" customWidth="1"/>
    <col min="12491" max="12491" width="11.7109375" style="3" customWidth="1"/>
    <col min="12492" max="12492" width="1.140625" style="3" customWidth="1"/>
    <col min="12493" max="12493" width="9.28515625" style="3" customWidth="1"/>
    <col min="12494" max="12494" width="10.28515625" style="3" customWidth="1"/>
    <col min="12495" max="12495" width="8.85546875" style="3" customWidth="1"/>
    <col min="12496" max="12496" width="10.5703125" style="3" customWidth="1"/>
    <col min="12497" max="12497" width="10.85546875" style="3" customWidth="1"/>
    <col min="12498" max="12498" width="12" style="3" bestFit="1" customWidth="1"/>
    <col min="12499" max="12500" width="11" style="3" bestFit="1" customWidth="1"/>
    <col min="12501" max="12501" width="11.140625" style="3" bestFit="1" customWidth="1"/>
    <col min="12502" max="12502" width="10.140625" style="3" bestFit="1" customWidth="1"/>
    <col min="12503" max="12741" width="9.140625" style="3"/>
    <col min="12742" max="12742" width="13.5703125" style="3" customWidth="1"/>
    <col min="12743" max="12743" width="9.7109375" style="3" customWidth="1"/>
    <col min="12744" max="12744" width="10.140625" style="3" customWidth="1"/>
    <col min="12745" max="12745" width="9.28515625" style="3" customWidth="1"/>
    <col min="12746" max="12746" width="10.5703125" style="3" customWidth="1"/>
    <col min="12747" max="12747" width="11.7109375" style="3" customWidth="1"/>
    <col min="12748" max="12748" width="1.140625" style="3" customWidth="1"/>
    <col min="12749" max="12749" width="9.28515625" style="3" customWidth="1"/>
    <col min="12750" max="12750" width="10.28515625" style="3" customWidth="1"/>
    <col min="12751" max="12751" width="8.85546875" style="3" customWidth="1"/>
    <col min="12752" max="12752" width="10.5703125" style="3" customWidth="1"/>
    <col min="12753" max="12753" width="10.85546875" style="3" customWidth="1"/>
    <col min="12754" max="12754" width="12" style="3" bestFit="1" customWidth="1"/>
    <col min="12755" max="12756" width="11" style="3" bestFit="1" customWidth="1"/>
    <col min="12757" max="12757" width="11.140625" style="3" bestFit="1" customWidth="1"/>
    <col min="12758" max="12758" width="10.140625" style="3" bestFit="1" customWidth="1"/>
    <col min="12759" max="12997" width="9.140625" style="3"/>
    <col min="12998" max="12998" width="13.5703125" style="3" customWidth="1"/>
    <col min="12999" max="12999" width="9.7109375" style="3" customWidth="1"/>
    <col min="13000" max="13000" width="10.140625" style="3" customWidth="1"/>
    <col min="13001" max="13001" width="9.28515625" style="3" customWidth="1"/>
    <col min="13002" max="13002" width="10.5703125" style="3" customWidth="1"/>
    <col min="13003" max="13003" width="11.7109375" style="3" customWidth="1"/>
    <col min="13004" max="13004" width="1.140625" style="3" customWidth="1"/>
    <col min="13005" max="13005" width="9.28515625" style="3" customWidth="1"/>
    <col min="13006" max="13006" width="10.28515625" style="3" customWidth="1"/>
    <col min="13007" max="13007" width="8.85546875" style="3" customWidth="1"/>
    <col min="13008" max="13008" width="10.5703125" style="3" customWidth="1"/>
    <col min="13009" max="13009" width="10.85546875" style="3" customWidth="1"/>
    <col min="13010" max="13010" width="12" style="3" bestFit="1" customWidth="1"/>
    <col min="13011" max="13012" width="11" style="3" bestFit="1" customWidth="1"/>
    <col min="13013" max="13013" width="11.140625" style="3" bestFit="1" customWidth="1"/>
    <col min="13014" max="13014" width="10.140625" style="3" bestFit="1" customWidth="1"/>
    <col min="13015" max="13253" width="9.140625" style="3"/>
    <col min="13254" max="13254" width="13.5703125" style="3" customWidth="1"/>
    <col min="13255" max="13255" width="9.7109375" style="3" customWidth="1"/>
    <col min="13256" max="13256" width="10.140625" style="3" customWidth="1"/>
    <col min="13257" max="13257" width="9.28515625" style="3" customWidth="1"/>
    <col min="13258" max="13258" width="10.5703125" style="3" customWidth="1"/>
    <col min="13259" max="13259" width="11.7109375" style="3" customWidth="1"/>
    <col min="13260" max="13260" width="1.140625" style="3" customWidth="1"/>
    <col min="13261" max="13261" width="9.28515625" style="3" customWidth="1"/>
    <col min="13262" max="13262" width="10.28515625" style="3" customWidth="1"/>
    <col min="13263" max="13263" width="8.85546875" style="3" customWidth="1"/>
    <col min="13264" max="13264" width="10.5703125" style="3" customWidth="1"/>
    <col min="13265" max="13265" width="10.85546875" style="3" customWidth="1"/>
    <col min="13266" max="13266" width="12" style="3" bestFit="1" customWidth="1"/>
    <col min="13267" max="13268" width="11" style="3" bestFit="1" customWidth="1"/>
    <col min="13269" max="13269" width="11.140625" style="3" bestFit="1" customWidth="1"/>
    <col min="13270" max="13270" width="10.140625" style="3" bestFit="1" customWidth="1"/>
    <col min="13271" max="13509" width="9.140625" style="3"/>
    <col min="13510" max="13510" width="13.5703125" style="3" customWidth="1"/>
    <col min="13511" max="13511" width="9.7109375" style="3" customWidth="1"/>
    <col min="13512" max="13512" width="10.140625" style="3" customWidth="1"/>
    <col min="13513" max="13513" width="9.28515625" style="3" customWidth="1"/>
    <col min="13514" max="13514" width="10.5703125" style="3" customWidth="1"/>
    <col min="13515" max="13515" width="11.7109375" style="3" customWidth="1"/>
    <col min="13516" max="13516" width="1.140625" style="3" customWidth="1"/>
    <col min="13517" max="13517" width="9.28515625" style="3" customWidth="1"/>
    <col min="13518" max="13518" width="10.28515625" style="3" customWidth="1"/>
    <col min="13519" max="13519" width="8.85546875" style="3" customWidth="1"/>
    <col min="13520" max="13520" width="10.5703125" style="3" customWidth="1"/>
    <col min="13521" max="13521" width="10.85546875" style="3" customWidth="1"/>
    <col min="13522" max="13522" width="12" style="3" bestFit="1" customWidth="1"/>
    <col min="13523" max="13524" width="11" style="3" bestFit="1" customWidth="1"/>
    <col min="13525" max="13525" width="11.140625" style="3" bestFit="1" customWidth="1"/>
    <col min="13526" max="13526" width="10.140625" style="3" bestFit="1" customWidth="1"/>
    <col min="13527" max="13765" width="9.140625" style="3"/>
    <col min="13766" max="13766" width="13.5703125" style="3" customWidth="1"/>
    <col min="13767" max="13767" width="9.7109375" style="3" customWidth="1"/>
    <col min="13768" max="13768" width="10.140625" style="3" customWidth="1"/>
    <col min="13769" max="13769" width="9.28515625" style="3" customWidth="1"/>
    <col min="13770" max="13770" width="10.5703125" style="3" customWidth="1"/>
    <col min="13771" max="13771" width="11.7109375" style="3" customWidth="1"/>
    <col min="13772" max="13772" width="1.140625" style="3" customWidth="1"/>
    <col min="13773" max="13773" width="9.28515625" style="3" customWidth="1"/>
    <col min="13774" max="13774" width="10.28515625" style="3" customWidth="1"/>
    <col min="13775" max="13775" width="8.85546875" style="3" customWidth="1"/>
    <col min="13776" max="13776" width="10.5703125" style="3" customWidth="1"/>
    <col min="13777" max="13777" width="10.85546875" style="3" customWidth="1"/>
    <col min="13778" max="13778" width="12" style="3" bestFit="1" customWidth="1"/>
    <col min="13779" max="13780" width="11" style="3" bestFit="1" customWidth="1"/>
    <col min="13781" max="13781" width="11.140625" style="3" bestFit="1" customWidth="1"/>
    <col min="13782" max="13782" width="10.140625" style="3" bestFit="1" customWidth="1"/>
    <col min="13783" max="14021" width="9.140625" style="3"/>
    <col min="14022" max="14022" width="13.5703125" style="3" customWidth="1"/>
    <col min="14023" max="14023" width="9.7109375" style="3" customWidth="1"/>
    <col min="14024" max="14024" width="10.140625" style="3" customWidth="1"/>
    <col min="14025" max="14025" width="9.28515625" style="3" customWidth="1"/>
    <col min="14026" max="14026" width="10.5703125" style="3" customWidth="1"/>
    <col min="14027" max="14027" width="11.7109375" style="3" customWidth="1"/>
    <col min="14028" max="14028" width="1.140625" style="3" customWidth="1"/>
    <col min="14029" max="14029" width="9.28515625" style="3" customWidth="1"/>
    <col min="14030" max="14030" width="10.28515625" style="3" customWidth="1"/>
    <col min="14031" max="14031" width="8.85546875" style="3" customWidth="1"/>
    <col min="14032" max="14032" width="10.5703125" style="3" customWidth="1"/>
    <col min="14033" max="14033" width="10.85546875" style="3" customWidth="1"/>
    <col min="14034" max="14034" width="12" style="3" bestFit="1" customWidth="1"/>
    <col min="14035" max="14036" width="11" style="3" bestFit="1" customWidth="1"/>
    <col min="14037" max="14037" width="11.140625" style="3" bestFit="1" customWidth="1"/>
    <col min="14038" max="14038" width="10.140625" style="3" bestFit="1" customWidth="1"/>
    <col min="14039" max="14277" width="9.140625" style="3"/>
    <col min="14278" max="14278" width="13.5703125" style="3" customWidth="1"/>
    <col min="14279" max="14279" width="9.7109375" style="3" customWidth="1"/>
    <col min="14280" max="14280" width="10.140625" style="3" customWidth="1"/>
    <col min="14281" max="14281" width="9.28515625" style="3" customWidth="1"/>
    <col min="14282" max="14282" width="10.5703125" style="3" customWidth="1"/>
    <col min="14283" max="14283" width="11.7109375" style="3" customWidth="1"/>
    <col min="14284" max="14284" width="1.140625" style="3" customWidth="1"/>
    <col min="14285" max="14285" width="9.28515625" style="3" customWidth="1"/>
    <col min="14286" max="14286" width="10.28515625" style="3" customWidth="1"/>
    <col min="14287" max="14287" width="8.85546875" style="3" customWidth="1"/>
    <col min="14288" max="14288" width="10.5703125" style="3" customWidth="1"/>
    <col min="14289" max="14289" width="10.85546875" style="3" customWidth="1"/>
    <col min="14290" max="14290" width="12" style="3" bestFit="1" customWidth="1"/>
    <col min="14291" max="14292" width="11" style="3" bestFit="1" customWidth="1"/>
    <col min="14293" max="14293" width="11.140625" style="3" bestFit="1" customWidth="1"/>
    <col min="14294" max="14294" width="10.140625" style="3" bestFit="1" customWidth="1"/>
    <col min="14295" max="14533" width="9.140625" style="3"/>
    <col min="14534" max="14534" width="13.5703125" style="3" customWidth="1"/>
    <col min="14535" max="14535" width="9.7109375" style="3" customWidth="1"/>
    <col min="14536" max="14536" width="10.140625" style="3" customWidth="1"/>
    <col min="14537" max="14537" width="9.28515625" style="3" customWidth="1"/>
    <col min="14538" max="14538" width="10.5703125" style="3" customWidth="1"/>
    <col min="14539" max="14539" width="11.7109375" style="3" customWidth="1"/>
    <col min="14540" max="14540" width="1.140625" style="3" customWidth="1"/>
    <col min="14541" max="14541" width="9.28515625" style="3" customWidth="1"/>
    <col min="14542" max="14542" width="10.28515625" style="3" customWidth="1"/>
    <col min="14543" max="14543" width="8.85546875" style="3" customWidth="1"/>
    <col min="14544" max="14544" width="10.5703125" style="3" customWidth="1"/>
    <col min="14545" max="14545" width="10.85546875" style="3" customWidth="1"/>
    <col min="14546" max="14546" width="12" style="3" bestFit="1" customWidth="1"/>
    <col min="14547" max="14548" width="11" style="3" bestFit="1" customWidth="1"/>
    <col min="14549" max="14549" width="11.140625" style="3" bestFit="1" customWidth="1"/>
    <col min="14550" max="14550" width="10.140625" style="3" bestFit="1" customWidth="1"/>
    <col min="14551" max="14789" width="9.140625" style="3"/>
    <col min="14790" max="14790" width="13.5703125" style="3" customWidth="1"/>
    <col min="14791" max="14791" width="9.7109375" style="3" customWidth="1"/>
    <col min="14792" max="14792" width="10.140625" style="3" customWidth="1"/>
    <col min="14793" max="14793" width="9.28515625" style="3" customWidth="1"/>
    <col min="14794" max="14794" width="10.5703125" style="3" customWidth="1"/>
    <col min="14795" max="14795" width="11.7109375" style="3" customWidth="1"/>
    <col min="14796" max="14796" width="1.140625" style="3" customWidth="1"/>
    <col min="14797" max="14797" width="9.28515625" style="3" customWidth="1"/>
    <col min="14798" max="14798" width="10.28515625" style="3" customWidth="1"/>
    <col min="14799" max="14799" width="8.85546875" style="3" customWidth="1"/>
    <col min="14800" max="14800" width="10.5703125" style="3" customWidth="1"/>
    <col min="14801" max="14801" width="10.85546875" style="3" customWidth="1"/>
    <col min="14802" max="14802" width="12" style="3" bestFit="1" customWidth="1"/>
    <col min="14803" max="14804" width="11" style="3" bestFit="1" customWidth="1"/>
    <col min="14805" max="14805" width="11.140625" style="3" bestFit="1" customWidth="1"/>
    <col min="14806" max="14806" width="10.140625" style="3" bestFit="1" customWidth="1"/>
    <col min="14807" max="15045" width="9.140625" style="3"/>
    <col min="15046" max="15046" width="13.5703125" style="3" customWidth="1"/>
    <col min="15047" max="15047" width="9.7109375" style="3" customWidth="1"/>
    <col min="15048" max="15048" width="10.140625" style="3" customWidth="1"/>
    <col min="15049" max="15049" width="9.28515625" style="3" customWidth="1"/>
    <col min="15050" max="15050" width="10.5703125" style="3" customWidth="1"/>
    <col min="15051" max="15051" width="11.7109375" style="3" customWidth="1"/>
    <col min="15052" max="15052" width="1.140625" style="3" customWidth="1"/>
    <col min="15053" max="15053" width="9.28515625" style="3" customWidth="1"/>
    <col min="15054" max="15054" width="10.28515625" style="3" customWidth="1"/>
    <col min="15055" max="15055" width="8.85546875" style="3" customWidth="1"/>
    <col min="15056" max="15056" width="10.5703125" style="3" customWidth="1"/>
    <col min="15057" max="15057" width="10.85546875" style="3" customWidth="1"/>
    <col min="15058" max="15058" width="12" style="3" bestFit="1" customWidth="1"/>
    <col min="15059" max="15060" width="11" style="3" bestFit="1" customWidth="1"/>
    <col min="15061" max="15061" width="11.140625" style="3" bestFit="1" customWidth="1"/>
    <col min="15062" max="15062" width="10.140625" style="3" bestFit="1" customWidth="1"/>
    <col min="15063" max="15301" width="9.140625" style="3"/>
    <col min="15302" max="15302" width="13.5703125" style="3" customWidth="1"/>
    <col min="15303" max="15303" width="9.7109375" style="3" customWidth="1"/>
    <col min="15304" max="15304" width="10.140625" style="3" customWidth="1"/>
    <col min="15305" max="15305" width="9.28515625" style="3" customWidth="1"/>
    <col min="15306" max="15306" width="10.5703125" style="3" customWidth="1"/>
    <col min="15307" max="15307" width="11.7109375" style="3" customWidth="1"/>
    <col min="15308" max="15308" width="1.140625" style="3" customWidth="1"/>
    <col min="15309" max="15309" width="9.28515625" style="3" customWidth="1"/>
    <col min="15310" max="15310" width="10.28515625" style="3" customWidth="1"/>
    <col min="15311" max="15311" width="8.85546875" style="3" customWidth="1"/>
    <col min="15312" max="15312" width="10.5703125" style="3" customWidth="1"/>
    <col min="15313" max="15313" width="10.85546875" style="3" customWidth="1"/>
    <col min="15314" max="15314" width="12" style="3" bestFit="1" customWidth="1"/>
    <col min="15315" max="15316" width="11" style="3" bestFit="1" customWidth="1"/>
    <col min="15317" max="15317" width="11.140625" style="3" bestFit="1" customWidth="1"/>
    <col min="15318" max="15318" width="10.140625" style="3" bestFit="1" customWidth="1"/>
    <col min="15319" max="15557" width="9.140625" style="3"/>
    <col min="15558" max="15558" width="13.5703125" style="3" customWidth="1"/>
    <col min="15559" max="15559" width="9.7109375" style="3" customWidth="1"/>
    <col min="15560" max="15560" width="10.140625" style="3" customWidth="1"/>
    <col min="15561" max="15561" width="9.28515625" style="3" customWidth="1"/>
    <col min="15562" max="15562" width="10.5703125" style="3" customWidth="1"/>
    <col min="15563" max="15563" width="11.7109375" style="3" customWidth="1"/>
    <col min="15564" max="15564" width="1.140625" style="3" customWidth="1"/>
    <col min="15565" max="15565" width="9.28515625" style="3" customWidth="1"/>
    <col min="15566" max="15566" width="10.28515625" style="3" customWidth="1"/>
    <col min="15567" max="15567" width="8.85546875" style="3" customWidth="1"/>
    <col min="15568" max="15568" width="10.5703125" style="3" customWidth="1"/>
    <col min="15569" max="15569" width="10.85546875" style="3" customWidth="1"/>
    <col min="15570" max="15570" width="12" style="3" bestFit="1" customWidth="1"/>
    <col min="15571" max="15572" width="11" style="3" bestFit="1" customWidth="1"/>
    <col min="15573" max="15573" width="11.140625" style="3" bestFit="1" customWidth="1"/>
    <col min="15574" max="15574" width="10.140625" style="3" bestFit="1" customWidth="1"/>
    <col min="15575" max="15813" width="9.140625" style="3"/>
    <col min="15814" max="15814" width="13.5703125" style="3" customWidth="1"/>
    <col min="15815" max="15815" width="9.7109375" style="3" customWidth="1"/>
    <col min="15816" max="15816" width="10.140625" style="3" customWidth="1"/>
    <col min="15817" max="15817" width="9.28515625" style="3" customWidth="1"/>
    <col min="15818" max="15818" width="10.5703125" style="3" customWidth="1"/>
    <col min="15819" max="15819" width="11.7109375" style="3" customWidth="1"/>
    <col min="15820" max="15820" width="1.140625" style="3" customWidth="1"/>
    <col min="15821" max="15821" width="9.28515625" style="3" customWidth="1"/>
    <col min="15822" max="15822" width="10.28515625" style="3" customWidth="1"/>
    <col min="15823" max="15823" width="8.85546875" style="3" customWidth="1"/>
    <col min="15824" max="15824" width="10.5703125" style="3" customWidth="1"/>
    <col min="15825" max="15825" width="10.85546875" style="3" customWidth="1"/>
    <col min="15826" max="15826" width="12" style="3" bestFit="1" customWidth="1"/>
    <col min="15827" max="15828" width="11" style="3" bestFit="1" customWidth="1"/>
    <col min="15829" max="15829" width="11.140625" style="3" bestFit="1" customWidth="1"/>
    <col min="15830" max="15830" width="10.140625" style="3" bestFit="1" customWidth="1"/>
    <col min="15831" max="16069" width="9.140625" style="3"/>
    <col min="16070" max="16070" width="13.5703125" style="3" customWidth="1"/>
    <col min="16071" max="16071" width="9.7109375" style="3" customWidth="1"/>
    <col min="16072" max="16072" width="10.140625" style="3" customWidth="1"/>
    <col min="16073" max="16073" width="9.28515625" style="3" customWidth="1"/>
    <col min="16074" max="16074" width="10.5703125" style="3" customWidth="1"/>
    <col min="16075" max="16075" width="11.7109375" style="3" customWidth="1"/>
    <col min="16076" max="16076" width="1.140625" style="3" customWidth="1"/>
    <col min="16077" max="16077" width="9.28515625" style="3" customWidth="1"/>
    <col min="16078" max="16078" width="10.28515625" style="3" customWidth="1"/>
    <col min="16079" max="16079" width="8.85546875" style="3" customWidth="1"/>
    <col min="16080" max="16080" width="10.5703125" style="3" customWidth="1"/>
    <col min="16081" max="16081" width="10.85546875" style="3" customWidth="1"/>
    <col min="16082" max="16082" width="12" style="3" bestFit="1" customWidth="1"/>
    <col min="16083" max="16084" width="11" style="3" bestFit="1" customWidth="1"/>
    <col min="16085" max="16085" width="11.140625" style="3" bestFit="1" customWidth="1"/>
    <col min="16086" max="16086" width="10.140625" style="3" bestFit="1" customWidth="1"/>
    <col min="16087" max="16384" width="9.140625" style="3"/>
  </cols>
  <sheetData>
    <row r="1" spans="1:182" ht="12.75" x14ac:dyDescent="0.2">
      <c r="A1" s="104" t="s">
        <v>126</v>
      </c>
      <c r="B1" s="105"/>
      <c r="C1" s="105"/>
      <c r="D1" s="105"/>
      <c r="E1" s="105"/>
      <c r="F1" s="105"/>
      <c r="G1" s="106"/>
      <c r="H1" s="107"/>
      <c r="I1" s="107"/>
      <c r="J1" s="107"/>
      <c r="K1" s="107"/>
      <c r="L1" s="106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</row>
    <row r="2" spans="1:182" x14ac:dyDescent="0.2">
      <c r="A2" s="107"/>
      <c r="B2" s="105"/>
      <c r="C2" s="105"/>
      <c r="D2" s="105"/>
      <c r="E2" s="105"/>
      <c r="F2" s="105"/>
      <c r="G2" s="106"/>
      <c r="H2" s="107"/>
      <c r="I2" s="107"/>
      <c r="J2" s="107"/>
      <c r="K2" s="107"/>
      <c r="L2" s="10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</row>
    <row r="3" spans="1:182" x14ac:dyDescent="0.2">
      <c r="A3" s="4"/>
      <c r="B3" s="151" t="s">
        <v>120</v>
      </c>
      <c r="C3" s="151"/>
      <c r="D3" s="151"/>
      <c r="E3" s="151"/>
      <c r="F3" s="151"/>
      <c r="G3" s="5"/>
      <c r="H3" s="152" t="s">
        <v>0</v>
      </c>
      <c r="I3" s="152"/>
      <c r="J3" s="152"/>
      <c r="K3" s="152"/>
      <c r="L3" s="152"/>
    </row>
    <row r="4" spans="1:182" x14ac:dyDescent="0.2">
      <c r="A4" s="4"/>
      <c r="B4" s="25"/>
      <c r="C4" s="25"/>
      <c r="D4" s="25"/>
      <c r="E4" s="25"/>
      <c r="F4" s="25"/>
      <c r="G4" s="5"/>
      <c r="H4" s="6"/>
      <c r="I4" s="6"/>
      <c r="J4" s="6"/>
      <c r="K4" s="6"/>
      <c r="L4" s="6"/>
    </row>
    <row r="5" spans="1:182" s="8" customFormat="1" ht="27" customHeight="1" x14ac:dyDescent="0.25">
      <c r="A5" s="10" t="s">
        <v>35</v>
      </c>
      <c r="B5" s="26" t="s">
        <v>101</v>
      </c>
      <c r="C5" s="26" t="s">
        <v>102</v>
      </c>
      <c r="D5" s="26" t="s">
        <v>103</v>
      </c>
      <c r="E5" s="26" t="s">
        <v>104</v>
      </c>
      <c r="F5" s="26" t="s">
        <v>105</v>
      </c>
      <c r="G5" s="9"/>
      <c r="H5" s="11" t="s">
        <v>101</v>
      </c>
      <c r="I5" s="11" t="s">
        <v>102</v>
      </c>
      <c r="J5" s="11" t="s">
        <v>103</v>
      </c>
      <c r="K5" s="11" t="s">
        <v>104</v>
      </c>
      <c r="L5" s="11" t="s">
        <v>105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</row>
    <row r="6" spans="1:182" ht="9.9499999999999993" customHeight="1" x14ac:dyDescent="0.2">
      <c r="A6" s="108"/>
      <c r="B6" s="109"/>
      <c r="C6" s="109"/>
      <c r="D6" s="109"/>
      <c r="E6" s="109"/>
      <c r="F6" s="109"/>
      <c r="G6" s="110"/>
      <c r="H6" s="111"/>
      <c r="I6" s="111"/>
      <c r="J6" s="112"/>
      <c r="K6" s="111"/>
      <c r="L6" s="111"/>
    </row>
    <row r="7" spans="1:182" ht="15" customHeight="1" x14ac:dyDescent="0.2">
      <c r="A7" s="113">
        <v>2019</v>
      </c>
      <c r="B7" s="114">
        <v>995071.91607899999</v>
      </c>
      <c r="C7" s="114">
        <v>823483.65429099998</v>
      </c>
      <c r="D7" s="114">
        <v>849410.81168000004</v>
      </c>
      <c r="E7" s="115">
        <v>1844482.7277589999</v>
      </c>
      <c r="F7" s="115">
        <v>145661.104399</v>
      </c>
      <c r="G7" s="116"/>
      <c r="H7" s="117">
        <v>-0.84845189633597584</v>
      </c>
      <c r="I7" s="117">
        <v>2.3807315497969985</v>
      </c>
      <c r="J7" s="117">
        <v>-3.4545425369332743</v>
      </c>
      <c r="K7" s="117">
        <v>-2.0658566479313833</v>
      </c>
      <c r="L7" s="117">
        <v>17.674703525161956</v>
      </c>
    </row>
    <row r="8" spans="1:182" ht="15" customHeight="1" x14ac:dyDescent="0.2">
      <c r="A8" s="113" t="s">
        <v>117</v>
      </c>
      <c r="B8" s="118">
        <v>983826.76591900003</v>
      </c>
      <c r="C8" s="118">
        <v>799197.14916999999</v>
      </c>
      <c r="D8" s="118">
        <v>800481.31974299997</v>
      </c>
      <c r="E8" s="115">
        <v>1784308.0856619999</v>
      </c>
      <c r="F8" s="115">
        <v>183345.44617600006</v>
      </c>
      <c r="G8" s="116"/>
      <c r="H8" s="117">
        <v>-1.1300841656058953</v>
      </c>
      <c r="I8" s="117">
        <v>-2.9492394893873275</v>
      </c>
      <c r="J8" s="117">
        <v>-5.7604037132780643</v>
      </c>
      <c r="K8" s="117">
        <v>-3.2624128809333284</v>
      </c>
      <c r="L8" s="117">
        <v>25.871245403833942</v>
      </c>
    </row>
    <row r="9" spans="1:182" ht="15" customHeight="1" x14ac:dyDescent="0.2">
      <c r="A9" s="113" t="s">
        <v>118</v>
      </c>
      <c r="B9" s="118">
        <v>1241022.092831</v>
      </c>
      <c r="C9" s="118">
        <v>1012000.92299</v>
      </c>
      <c r="D9" s="118">
        <v>987343.97411299997</v>
      </c>
      <c r="E9" s="118">
        <v>2228366.0669439998</v>
      </c>
      <c r="F9" s="118">
        <v>253678.11871800001</v>
      </c>
      <c r="G9" s="116"/>
      <c r="H9" s="117">
        <v>26.142338856958407</v>
      </c>
      <c r="I9" s="117">
        <v>26.627193808311965</v>
      </c>
      <c r="J9" s="117">
        <v>23.343787014292044</v>
      </c>
      <c r="K9" s="117">
        <v>24.886844645847642</v>
      </c>
      <c r="L9" s="117">
        <v>38.360741435860383</v>
      </c>
    </row>
    <row r="10" spans="1:182" ht="15" customHeight="1" x14ac:dyDescent="0.2">
      <c r="A10" s="113" t="s">
        <v>133</v>
      </c>
      <c r="B10" s="118">
        <v>1550009.2746339999</v>
      </c>
      <c r="C10" s="118">
        <v>1222034.02627</v>
      </c>
      <c r="D10" s="118">
        <v>1293811.392156</v>
      </c>
      <c r="E10" s="118">
        <v>2843820.6667900002</v>
      </c>
      <c r="F10" s="118">
        <v>256197.8824779999</v>
      </c>
      <c r="G10" s="118">
        <f>SUM(G64:G73)</f>
        <v>0</v>
      </c>
      <c r="H10" s="117">
        <v>24.897798644192001</v>
      </c>
      <c r="I10" s="117">
        <v>20.754240288580792</v>
      </c>
      <c r="J10" s="117">
        <v>31.039579526306539</v>
      </c>
      <c r="K10" s="117">
        <v>27.619097641799939</v>
      </c>
      <c r="L10" s="117">
        <v>0.99329172446322345</v>
      </c>
    </row>
    <row r="11" spans="1:182" ht="15" customHeight="1" x14ac:dyDescent="0.2">
      <c r="A11" s="113">
        <v>2023</v>
      </c>
      <c r="B11" s="118">
        <v>1425603.4100250001</v>
      </c>
      <c r="C11" s="118">
        <v>1110300.37313</v>
      </c>
      <c r="D11" s="118">
        <v>1211546.526323</v>
      </c>
      <c r="E11" s="118">
        <v>2637149.9363480001</v>
      </c>
      <c r="F11" s="118">
        <v>214056.88370200014</v>
      </c>
      <c r="G11" s="118">
        <f>SUM(G65:G74)</f>
        <v>0</v>
      </c>
      <c r="H11" s="117">
        <v>-8.0261367880121544</v>
      </c>
      <c r="I11" s="117">
        <v>-9.1432522121371171</v>
      </c>
      <c r="J11" s="117">
        <v>-6.3583352513162161</v>
      </c>
      <c r="K11" s="117">
        <v>-7.2673615764696722</v>
      </c>
      <c r="L11" s="117">
        <v>-16.448613223654753</v>
      </c>
      <c r="M11" s="103"/>
      <c r="N11" s="103"/>
      <c r="O11" s="103"/>
      <c r="P11" s="103"/>
      <c r="Q11" s="103"/>
    </row>
    <row r="12" spans="1:182" ht="15" customHeight="1" x14ac:dyDescent="0.2">
      <c r="A12" s="113" t="s">
        <v>181</v>
      </c>
      <c r="B12" s="118">
        <v>579295.26615299995</v>
      </c>
      <c r="C12" s="118">
        <v>449733.96715099999</v>
      </c>
      <c r="D12" s="118">
        <v>486583.12963500002</v>
      </c>
      <c r="E12" s="118">
        <v>1065878.395788</v>
      </c>
      <c r="F12" s="118">
        <v>92712.136517999985</v>
      </c>
      <c r="G12" s="118"/>
      <c r="H12" s="117">
        <v>-2.2059317685667157</v>
      </c>
      <c r="I12" s="117">
        <v>-6.6702985362867118</v>
      </c>
      <c r="J12" s="117">
        <v>-1.2123526519865813</v>
      </c>
      <c r="K12" s="117">
        <v>-1.7548447354049701</v>
      </c>
      <c r="L12" s="117">
        <v>-7.1092785163817895</v>
      </c>
      <c r="O12" s="102"/>
      <c r="P12" s="102"/>
    </row>
    <row r="13" spans="1:182" ht="15" customHeight="1" x14ac:dyDescent="0.2">
      <c r="A13" s="113" t="s">
        <v>182</v>
      </c>
      <c r="B13" s="118">
        <v>605249.92617300001</v>
      </c>
      <c r="C13" s="118">
        <v>488074.09951800003</v>
      </c>
      <c r="D13" s="118">
        <v>553239.537304</v>
      </c>
      <c r="E13" s="118">
        <v>1158489.4634770001</v>
      </c>
      <c r="F13" s="118">
        <v>52010.388869000017</v>
      </c>
      <c r="G13" s="118"/>
      <c r="H13" s="117">
        <f>(B13/B12-1)*100</f>
        <v>4.4803853123745574</v>
      </c>
      <c r="I13" s="117">
        <f t="shared" ref="I13:L13" si="0">(C13/C12-1)*100</f>
        <v>8.5250693003864555</v>
      </c>
      <c r="J13" s="117">
        <f t="shared" si="0"/>
        <v>13.698873555069802</v>
      </c>
      <c r="K13" s="117">
        <f t="shared" si="0"/>
        <v>8.6887085857981994</v>
      </c>
      <c r="L13" s="117">
        <f t="shared" si="0"/>
        <v>-43.901207735729145</v>
      </c>
      <c r="O13" s="101"/>
      <c r="P13" s="101"/>
    </row>
    <row r="14" spans="1:182" ht="9.9499999999999993" customHeight="1" x14ac:dyDescent="0.2">
      <c r="A14" s="113"/>
      <c r="B14" s="115"/>
      <c r="C14" s="115"/>
      <c r="D14" s="115"/>
      <c r="E14" s="115"/>
      <c r="F14" s="115"/>
      <c r="G14" s="116"/>
      <c r="H14" s="117"/>
      <c r="I14" s="117"/>
      <c r="J14" s="117"/>
      <c r="K14" s="117"/>
      <c r="L14" s="117"/>
    </row>
    <row r="15" spans="1:182" ht="15" customHeight="1" x14ac:dyDescent="0.2">
      <c r="A15" s="32">
        <v>2021</v>
      </c>
      <c r="B15" s="33"/>
      <c r="C15" s="33"/>
      <c r="D15" s="33"/>
      <c r="E15" s="33"/>
      <c r="F15" s="33"/>
      <c r="G15" s="34"/>
      <c r="H15" s="34"/>
      <c r="I15" s="34"/>
      <c r="J15" s="34"/>
      <c r="K15" s="34"/>
      <c r="L15" s="34"/>
    </row>
    <row r="16" spans="1:182" ht="15" customHeight="1" x14ac:dyDescent="0.2">
      <c r="A16" s="110" t="s">
        <v>36</v>
      </c>
      <c r="B16" s="119">
        <f>SUM(B51:B53)</f>
        <v>344289.86149699998</v>
      </c>
      <c r="C16" s="119">
        <f t="shared" ref="C16:F16" si="1">SUM(C51:C53)</f>
        <v>282219.87445299997</v>
      </c>
      <c r="D16" s="119">
        <f t="shared" si="1"/>
        <v>280655.824027</v>
      </c>
      <c r="E16" s="119">
        <f t="shared" si="1"/>
        <v>624945.68552400009</v>
      </c>
      <c r="F16" s="119">
        <f t="shared" si="1"/>
        <v>63634.037469999981</v>
      </c>
      <c r="G16" s="116"/>
      <c r="H16" s="117">
        <v>18.228144540866545</v>
      </c>
      <c r="I16" s="117">
        <v>18.135726957140182</v>
      </c>
      <c r="J16" s="117">
        <v>10.070173132239304</v>
      </c>
      <c r="K16" s="117">
        <v>14.480943086675651</v>
      </c>
      <c r="L16" s="117">
        <v>64.2965795469688</v>
      </c>
    </row>
    <row r="17" spans="1:12" ht="15" customHeight="1" x14ac:dyDescent="0.2">
      <c r="A17" s="110" t="s">
        <v>37</v>
      </c>
      <c r="B17" s="119">
        <f>SUM(B54:B56)</f>
        <v>392347.97983700002</v>
      </c>
      <c r="C17" s="119">
        <f>SUM(C54:C56)</f>
        <v>310278.258134</v>
      </c>
      <c r="D17" s="119">
        <f>SUM(D54:D56)</f>
        <v>332992.31774900004</v>
      </c>
      <c r="E17" s="119">
        <f>SUM(E54:E56)</f>
        <v>725340.29758600006</v>
      </c>
      <c r="F17" s="119">
        <f>SUM(F54:F56)</f>
        <v>59355.662087999983</v>
      </c>
      <c r="G17" s="116"/>
      <c r="H17" s="117">
        <v>44.021949089928064</v>
      </c>
      <c r="I17" s="117">
        <v>45.855303385698328</v>
      </c>
      <c r="J17" s="117">
        <v>33.30984746956382</v>
      </c>
      <c r="K17" s="117">
        <v>39.008192279920358</v>
      </c>
      <c r="L17" s="117">
        <v>122.47478849293761</v>
      </c>
    </row>
    <row r="18" spans="1:12" ht="15" customHeight="1" x14ac:dyDescent="0.2">
      <c r="A18" s="110" t="s">
        <v>38</v>
      </c>
      <c r="B18" s="119">
        <f>SUM(B57:B59)</f>
        <v>420094.02080300008</v>
      </c>
      <c r="C18" s="119">
        <f>SUM(C57:C59)</f>
        <v>319466.80783900002</v>
      </c>
      <c r="D18" s="119">
        <f>SUM(D57:D59)</f>
        <v>355128.46879700001</v>
      </c>
      <c r="E18" s="119">
        <f>SUM(E57:E59)</f>
        <v>775222.48959999997</v>
      </c>
      <c r="F18" s="119">
        <f>SUM(F57:F59)</f>
        <v>64965.552006000027</v>
      </c>
      <c r="G18" s="116"/>
      <c r="H18" s="117">
        <v>15.651276685630004</v>
      </c>
      <c r="I18" s="117">
        <v>15.533813742752375</v>
      </c>
      <c r="J18" s="117">
        <v>21.014820065626154</v>
      </c>
      <c r="K18" s="117">
        <v>17.973842624752066</v>
      </c>
      <c r="L18" s="117">
        <v>-1.6886227132551588</v>
      </c>
    </row>
    <row r="19" spans="1:12" ht="15" customHeight="1" x14ac:dyDescent="0.2">
      <c r="A19" s="110" t="s">
        <v>39</v>
      </c>
      <c r="B19" s="119">
        <f>SUM(B60:B62)</f>
        <v>393277.41249699995</v>
      </c>
      <c r="C19" s="119">
        <f>SUM(C60:C62)</f>
        <v>310069.08584399999</v>
      </c>
      <c r="D19" s="119">
        <f>SUM(D60:D62)</f>
        <v>325034.78158300003</v>
      </c>
      <c r="E19" s="119">
        <f>SUM(E60:E62)</f>
        <v>718312.19408000004</v>
      </c>
      <c r="F19" s="119">
        <f>SUM(F60:F62)</f>
        <v>68242.630913999994</v>
      </c>
      <c r="G19" s="116"/>
      <c r="H19" s="117">
        <v>29.376099110320002</v>
      </c>
      <c r="I19" s="117">
        <v>29.872494826161816</v>
      </c>
      <c r="J19" s="117">
        <v>29.562453992157998</v>
      </c>
      <c r="K19" s="117">
        <v>29.457693599845449</v>
      </c>
      <c r="L19" s="117">
        <v>28.719723591789069</v>
      </c>
    </row>
    <row r="20" spans="1:12" ht="9.9499999999999993" customHeight="1" x14ac:dyDescent="0.2">
      <c r="A20" s="116"/>
      <c r="B20" s="119"/>
      <c r="C20" s="119"/>
      <c r="D20" s="119"/>
      <c r="E20" s="119"/>
      <c r="F20" s="119"/>
      <c r="G20" s="116"/>
      <c r="H20" s="117"/>
      <c r="I20" s="117"/>
      <c r="J20" s="117"/>
      <c r="K20" s="117"/>
      <c r="L20" s="117"/>
    </row>
    <row r="21" spans="1:12" ht="15" customHeight="1" x14ac:dyDescent="0.2">
      <c r="A21" s="32" t="s">
        <v>133</v>
      </c>
      <c r="B21" s="33"/>
      <c r="C21" s="33"/>
      <c r="D21" s="33"/>
      <c r="E21" s="33"/>
      <c r="F21" s="33"/>
      <c r="G21" s="34"/>
      <c r="H21" s="34"/>
      <c r="I21" s="34"/>
      <c r="J21" s="34"/>
      <c r="K21" s="34"/>
      <c r="L21" s="34"/>
    </row>
    <row r="22" spans="1:12" ht="15" customHeight="1" x14ac:dyDescent="0.2">
      <c r="A22" s="116" t="s">
        <v>36</v>
      </c>
      <c r="B22" s="119">
        <v>344289.86149699998</v>
      </c>
      <c r="C22" s="119">
        <v>282219.87445299997</v>
      </c>
      <c r="D22" s="119">
        <v>280655.824027</v>
      </c>
      <c r="E22" s="119">
        <v>624945.68552399997</v>
      </c>
      <c r="F22" s="119">
        <v>63634.037469999981</v>
      </c>
      <c r="G22" s="116"/>
      <c r="H22" s="117">
        <v>21.782330028186632</v>
      </c>
      <c r="I22" s="117">
        <v>22.011861333686518</v>
      </c>
      <c r="J22" s="117">
        <v>25.514151315780403</v>
      </c>
      <c r="K22" s="117">
        <v>23.430424686930316</v>
      </c>
      <c r="L22" s="117">
        <v>7.6640027392908259</v>
      </c>
    </row>
    <row r="23" spans="1:12" ht="15" customHeight="1" x14ac:dyDescent="0.2">
      <c r="A23" s="116" t="s">
        <v>37</v>
      </c>
      <c r="B23" s="119">
        <v>392347.97983700002</v>
      </c>
      <c r="C23" s="119">
        <v>310278.258134</v>
      </c>
      <c r="D23" s="119">
        <v>332992.31774900004</v>
      </c>
      <c r="E23" s="119">
        <v>725340.29758600006</v>
      </c>
      <c r="F23" s="119">
        <v>59355.662087999983</v>
      </c>
      <c r="G23" s="116"/>
      <c r="H23" s="117">
        <v>29.344659873293725</v>
      </c>
      <c r="I23" s="117">
        <v>24.830338585753438</v>
      </c>
      <c r="J23" s="117">
        <v>34.791718223101078</v>
      </c>
      <c r="K23" s="117">
        <v>31.789623735042756</v>
      </c>
      <c r="L23" s="117">
        <v>5.4402823553297726</v>
      </c>
    </row>
    <row r="24" spans="1:12" ht="15" customHeight="1" x14ac:dyDescent="0.2">
      <c r="A24" s="116" t="s">
        <v>38</v>
      </c>
      <c r="B24" s="119">
        <v>420094.02080300008</v>
      </c>
      <c r="C24" s="119">
        <v>319466.80783900002</v>
      </c>
      <c r="D24" s="119">
        <v>355128.46879700001</v>
      </c>
      <c r="E24" s="119">
        <v>775222.48960000009</v>
      </c>
      <c r="F24" s="119">
        <v>64965.552006000071</v>
      </c>
      <c r="G24" s="116"/>
      <c r="H24" s="117">
        <v>38.468368424574415</v>
      </c>
      <c r="I24" s="117">
        <v>31.314921421889675</v>
      </c>
      <c r="J24" s="117">
        <v>46.469291600993628</v>
      </c>
      <c r="K24" s="117">
        <v>42.02230104428282</v>
      </c>
      <c r="L24" s="117">
        <v>6.628617960118623</v>
      </c>
    </row>
    <row r="25" spans="1:12" ht="15" customHeight="1" x14ac:dyDescent="0.2">
      <c r="A25" s="116" t="s">
        <v>39</v>
      </c>
      <c r="B25" s="119">
        <v>393277.41249699995</v>
      </c>
      <c r="C25" s="119">
        <v>310069.08584399999</v>
      </c>
      <c r="D25" s="119">
        <v>325034.78158300003</v>
      </c>
      <c r="E25" s="119">
        <v>718312.19408000004</v>
      </c>
      <c r="F25" s="119">
        <v>68242.630913999921</v>
      </c>
      <c r="G25" s="116"/>
      <c r="H25" s="117">
        <v>11.856400017796263</v>
      </c>
      <c r="I25" s="117">
        <v>7.3450440655738651</v>
      </c>
      <c r="J25" s="117">
        <v>18.523056978578165</v>
      </c>
      <c r="K25" s="117">
        <v>14.777722250821142</v>
      </c>
      <c r="L25" s="117">
        <v>-11.778500331394573</v>
      </c>
    </row>
    <row r="26" spans="1:12" ht="9.9499999999999993" customHeight="1" x14ac:dyDescent="0.2">
      <c r="A26" s="110"/>
      <c r="B26" s="119"/>
      <c r="C26" s="119"/>
      <c r="D26" s="119"/>
      <c r="E26" s="119"/>
      <c r="F26" s="119"/>
      <c r="G26" s="116"/>
      <c r="H26" s="116"/>
      <c r="I26" s="116"/>
      <c r="J26" s="116"/>
      <c r="K26" s="116"/>
      <c r="L26" s="116"/>
    </row>
    <row r="27" spans="1:12" ht="15" customHeight="1" x14ac:dyDescent="0.2">
      <c r="A27" s="32">
        <v>2023</v>
      </c>
      <c r="B27" s="33"/>
      <c r="C27" s="33"/>
      <c r="D27" s="33"/>
      <c r="E27" s="33"/>
      <c r="F27" s="33"/>
      <c r="G27" s="34"/>
      <c r="H27" s="34"/>
      <c r="I27" s="34"/>
      <c r="J27" s="34"/>
      <c r="K27" s="34"/>
      <c r="L27" s="34"/>
    </row>
    <row r="28" spans="1:12" ht="15" customHeight="1" x14ac:dyDescent="0.2">
      <c r="A28" s="116" t="s">
        <v>36</v>
      </c>
      <c r="B28" s="120">
        <v>354592.053036</v>
      </c>
      <c r="C28" s="120">
        <v>275913.79639699997</v>
      </c>
      <c r="D28" s="120">
        <v>290204.40833300003</v>
      </c>
      <c r="E28" s="120">
        <v>644796.46136900003</v>
      </c>
      <c r="F28" s="120">
        <v>64387.644702999984</v>
      </c>
      <c r="G28" s="120"/>
      <c r="H28" s="117">
        <v>2.9923017466170121</v>
      </c>
      <c r="I28" s="117">
        <v>-2.234455694597175</v>
      </c>
      <c r="J28" s="117">
        <v>3.4022398569863381</v>
      </c>
      <c r="K28" s="117">
        <v>3.1764001744176533</v>
      </c>
      <c r="L28" s="117">
        <v>1.1842832279113007</v>
      </c>
    </row>
    <row r="29" spans="1:12" ht="15" customHeight="1" x14ac:dyDescent="0.2">
      <c r="A29" s="116" t="s">
        <v>37</v>
      </c>
      <c r="B29" s="120">
        <v>348654.94924300001</v>
      </c>
      <c r="C29" s="120">
        <v>267590.79337500001</v>
      </c>
      <c r="D29" s="120">
        <v>294781.806491</v>
      </c>
      <c r="E29" s="120">
        <v>643436.75573400012</v>
      </c>
      <c r="F29" s="120">
        <v>53873.142752</v>
      </c>
      <c r="G29" s="120"/>
      <c r="H29" s="117">
        <v>-11.136295543601925</v>
      </c>
      <c r="I29" s="117">
        <v>-13.757800825530142</v>
      </c>
      <c r="J29" s="117">
        <v>-11.474892729147589</v>
      </c>
      <c r="K29" s="117">
        <v>-11.291740183825791</v>
      </c>
      <c r="L29" s="117">
        <v>-9.2367250960349274</v>
      </c>
    </row>
    <row r="30" spans="1:12" ht="15" customHeight="1" x14ac:dyDescent="0.2">
      <c r="A30" s="116" t="s">
        <v>38</v>
      </c>
      <c r="B30" s="120">
        <v>356149.94851099997</v>
      </c>
      <c r="C30" s="120">
        <v>277731.51121299999</v>
      </c>
      <c r="D30" s="120">
        <v>297241.06468900002</v>
      </c>
      <c r="E30" s="120">
        <v>653391.01319999993</v>
      </c>
      <c r="F30" s="120">
        <v>58908.883821999989</v>
      </c>
      <c r="G30" s="120"/>
      <c r="H30" s="117">
        <v>-15.221371675267475</v>
      </c>
      <c r="I30" s="117">
        <v>-13.064047845318925</v>
      </c>
      <c r="J30" s="117">
        <v>-16.300412159040345</v>
      </c>
      <c r="K30" s="117">
        <v>-15.715678793434225</v>
      </c>
      <c r="L30" s="117">
        <v>-9.3228918972945252</v>
      </c>
    </row>
    <row r="31" spans="1:12" ht="15" customHeight="1" x14ac:dyDescent="0.2">
      <c r="A31" s="116" t="s">
        <v>39</v>
      </c>
      <c r="B31" s="120">
        <v>366206.45923500002</v>
      </c>
      <c r="C31" s="120">
        <v>289064.272145</v>
      </c>
      <c r="D31" s="120">
        <v>329319.24681000004</v>
      </c>
      <c r="E31" s="120">
        <v>695525.706045</v>
      </c>
      <c r="F31" s="120">
        <v>36887.212424999991</v>
      </c>
      <c r="G31" s="120"/>
      <c r="H31" s="117">
        <v>-6.8834243721552264</v>
      </c>
      <c r="I31" s="117">
        <v>-6.7742366646534382</v>
      </c>
      <c r="J31" s="117">
        <v>1.3181559235395053</v>
      </c>
      <c r="K31" s="117">
        <v>-3.172226257996988</v>
      </c>
      <c r="L31" s="117">
        <v>-45.946966095891575</v>
      </c>
    </row>
    <row r="32" spans="1:12" ht="9" customHeight="1" x14ac:dyDescent="0.2">
      <c r="A32" s="116"/>
      <c r="B32" s="120"/>
      <c r="C32" s="120"/>
      <c r="D32" s="120"/>
      <c r="E32" s="120"/>
      <c r="F32" s="120"/>
      <c r="G32" s="120"/>
      <c r="H32" s="117"/>
      <c r="I32" s="117"/>
      <c r="J32" s="117"/>
      <c r="K32" s="117"/>
      <c r="L32" s="117"/>
    </row>
    <row r="33" spans="1:12" ht="15" customHeight="1" x14ac:dyDescent="0.2">
      <c r="A33" s="32">
        <v>2024</v>
      </c>
      <c r="B33" s="33"/>
      <c r="C33" s="33"/>
      <c r="D33" s="33"/>
      <c r="E33" s="33"/>
      <c r="F33" s="33"/>
      <c r="G33" s="34"/>
      <c r="H33" s="34"/>
      <c r="I33" s="34"/>
      <c r="J33" s="34"/>
      <c r="K33" s="34"/>
      <c r="L33" s="34"/>
    </row>
    <row r="34" spans="1:12" ht="15" customHeight="1" x14ac:dyDescent="0.2">
      <c r="A34" s="116" t="s">
        <v>36</v>
      </c>
      <c r="B34" s="120">
        <v>362408.54104699998</v>
      </c>
      <c r="C34" s="120">
        <v>290420.57238199998</v>
      </c>
      <c r="D34" s="120">
        <v>328186.39160099998</v>
      </c>
      <c r="E34" s="120">
        <v>690594.93264799996</v>
      </c>
      <c r="F34" s="120">
        <v>34222.149445999996</v>
      </c>
      <c r="G34" s="120"/>
      <c r="H34" s="117">
        <f>(B34-B28)/B28*100</f>
        <v>2.2043607418935611</v>
      </c>
      <c r="I34" s="117">
        <f t="shared" ref="I34:L34" si="2">(C34-C28)/C28*100</f>
        <v>5.2577204092131975</v>
      </c>
      <c r="J34" s="117">
        <f t="shared" si="2"/>
        <v>13.088010442769315</v>
      </c>
      <c r="K34" s="117">
        <f t="shared" si="2"/>
        <v>7.1027795626798076</v>
      </c>
      <c r="L34" s="117">
        <f t="shared" si="2"/>
        <v>-46.849819396475766</v>
      </c>
    </row>
    <row r="35" spans="1:12" ht="9.9499999999999993" customHeight="1" x14ac:dyDescent="0.2">
      <c r="A35" s="116"/>
      <c r="B35" s="120"/>
      <c r="C35" s="120"/>
      <c r="D35" s="120"/>
      <c r="E35" s="119"/>
      <c r="F35" s="119"/>
      <c r="G35" s="120"/>
      <c r="H35" s="117"/>
      <c r="I35" s="117"/>
      <c r="J35" s="117"/>
      <c r="K35" s="117"/>
      <c r="L35" s="117"/>
    </row>
    <row r="36" spans="1:12" ht="15" customHeight="1" x14ac:dyDescent="0.2">
      <c r="A36" s="32" t="s">
        <v>118</v>
      </c>
      <c r="B36" s="33"/>
      <c r="C36" s="33"/>
      <c r="D36" s="33"/>
      <c r="E36" s="33"/>
      <c r="F36" s="33"/>
      <c r="G36" s="34"/>
      <c r="H36" s="34"/>
      <c r="I36" s="34"/>
      <c r="J36" s="34"/>
      <c r="K36" s="34"/>
      <c r="L36" s="34"/>
    </row>
    <row r="37" spans="1:12" ht="15" customHeight="1" x14ac:dyDescent="0.2">
      <c r="A37" s="110" t="s">
        <v>40</v>
      </c>
      <c r="B37" s="120">
        <v>89676.766017000002</v>
      </c>
      <c r="C37" s="120">
        <v>72209.031562000004</v>
      </c>
      <c r="D37" s="120">
        <v>73057.699888999996</v>
      </c>
      <c r="E37" s="115">
        <v>162734.465906</v>
      </c>
      <c r="F37" s="115">
        <v>16619.066128000006</v>
      </c>
      <c r="G37" s="120"/>
      <c r="H37" s="117">
        <v>6.3927116728766382</v>
      </c>
      <c r="I37" s="117">
        <v>6.177536871237189</v>
      </c>
      <c r="J37" s="117">
        <v>1.1180741686989635</v>
      </c>
      <c r="K37" s="117">
        <v>3.9582154966710568</v>
      </c>
      <c r="L37" s="117">
        <v>38.048667078409089</v>
      </c>
    </row>
    <row r="38" spans="1:12" ht="15" customHeight="1" x14ac:dyDescent="0.2">
      <c r="A38" s="110" t="s">
        <v>41</v>
      </c>
      <c r="B38" s="120">
        <v>87804.311925999995</v>
      </c>
      <c r="C38" s="120">
        <v>71713.764295000001</v>
      </c>
      <c r="D38" s="120">
        <v>69680.094649999999</v>
      </c>
      <c r="E38" s="115">
        <v>157484.40657599998</v>
      </c>
      <c r="F38" s="115">
        <v>18124.217275999996</v>
      </c>
      <c r="G38" s="120"/>
      <c r="H38" s="117">
        <v>17.69370456436468</v>
      </c>
      <c r="I38" s="117">
        <v>10.643596197778251</v>
      </c>
      <c r="J38" s="117">
        <v>12.097167947873491</v>
      </c>
      <c r="K38" s="117">
        <v>15.150039221483894</v>
      </c>
      <c r="L38" s="117">
        <v>45.650402183996057</v>
      </c>
    </row>
    <row r="39" spans="1:12" ht="15" customHeight="1" x14ac:dyDescent="0.2">
      <c r="A39" s="110" t="s">
        <v>42</v>
      </c>
      <c r="B39" s="120">
        <v>105228.130706</v>
      </c>
      <c r="C39" s="120">
        <v>87382.481652999995</v>
      </c>
      <c r="D39" s="120">
        <v>80867.130550999995</v>
      </c>
      <c r="E39" s="115">
        <v>186095.26125699998</v>
      </c>
      <c r="F39" s="115">
        <v>24361.000155000002</v>
      </c>
      <c r="G39" s="120"/>
      <c r="H39" s="117">
        <v>31.159364943777117</v>
      </c>
      <c r="I39" s="117">
        <v>38.761199983724239</v>
      </c>
      <c r="J39" s="117">
        <v>17.646692493222332</v>
      </c>
      <c r="K39" s="117">
        <v>24.924242711766393</v>
      </c>
      <c r="L39" s="117">
        <v>111.98333120212838</v>
      </c>
    </row>
    <row r="40" spans="1:12" ht="15" customHeight="1" x14ac:dyDescent="0.2">
      <c r="A40" s="110" t="s">
        <v>43</v>
      </c>
      <c r="B40" s="120">
        <v>105630.90487899999</v>
      </c>
      <c r="C40" s="120">
        <v>85074.487441999998</v>
      </c>
      <c r="D40" s="120">
        <v>85293.186379000006</v>
      </c>
      <c r="E40" s="115">
        <v>190924.091258</v>
      </c>
      <c r="F40" s="115">
        <v>20337.718499999988</v>
      </c>
      <c r="G40" s="110"/>
      <c r="H40" s="117">
        <v>62.731852277820622</v>
      </c>
      <c r="I40" s="117">
        <v>83.637491920781287</v>
      </c>
      <c r="J40" s="117">
        <v>22.94416275217019</v>
      </c>
      <c r="K40" s="117">
        <v>42.176611308797959</v>
      </c>
      <c r="L40" s="121" t="s">
        <v>130</v>
      </c>
    </row>
    <row r="41" spans="1:12" ht="15" customHeight="1" x14ac:dyDescent="0.2">
      <c r="A41" s="110" t="s">
        <v>44</v>
      </c>
      <c r="B41" s="120">
        <v>92387.496973999994</v>
      </c>
      <c r="C41" s="120">
        <v>78821.81318099999</v>
      </c>
      <c r="D41" s="120">
        <v>78531.656132000004</v>
      </c>
      <c r="E41" s="115">
        <v>170919.15310599998</v>
      </c>
      <c r="F41" s="115">
        <v>13855.840841999991</v>
      </c>
      <c r="G41" s="110"/>
      <c r="H41" s="117">
        <v>47.111507554993189</v>
      </c>
      <c r="I41" s="117">
        <v>45.795286912621719</v>
      </c>
      <c r="J41" s="117">
        <v>48.332765251600328</v>
      </c>
      <c r="K41" s="117">
        <v>47.670128089901787</v>
      </c>
      <c r="L41" s="117">
        <v>40.55275200990323</v>
      </c>
    </row>
    <row r="42" spans="1:12" ht="15" customHeight="1" x14ac:dyDescent="0.2">
      <c r="A42" s="110" t="s">
        <v>45</v>
      </c>
      <c r="B42" s="120">
        <v>105316.873234</v>
      </c>
      <c r="C42" s="120">
        <v>84663.674179000009</v>
      </c>
      <c r="D42" s="120">
        <v>83217.277092999997</v>
      </c>
      <c r="E42" s="115">
        <v>188534.15032700001</v>
      </c>
      <c r="F42" s="115">
        <v>22099.596141000002</v>
      </c>
      <c r="G42" s="110"/>
      <c r="H42" s="117">
        <v>27.03262517893182</v>
      </c>
      <c r="I42" s="117">
        <v>20.905447507210503</v>
      </c>
      <c r="J42" s="117">
        <v>32.099740245540531</v>
      </c>
      <c r="K42" s="117">
        <v>29.220455023174758</v>
      </c>
      <c r="L42" s="117">
        <v>10.999796571777045</v>
      </c>
    </row>
    <row r="43" spans="1:12" ht="15" customHeight="1" x14ac:dyDescent="0.2">
      <c r="A43" s="110" t="s">
        <v>46</v>
      </c>
      <c r="B43" s="120">
        <v>97124.455453000002</v>
      </c>
      <c r="C43" s="120">
        <v>76521.978633000006</v>
      </c>
      <c r="D43" s="120">
        <v>83564.140446999998</v>
      </c>
      <c r="E43" s="115">
        <v>180688.59590000001</v>
      </c>
      <c r="F43" s="115">
        <v>13560.315006000004</v>
      </c>
      <c r="G43" s="110"/>
      <c r="H43" s="117">
        <v>4.7931309605501964</v>
      </c>
      <c r="I43" s="117">
        <v>5.7587398275733568</v>
      </c>
      <c r="J43" s="117">
        <v>23.937815803770032</v>
      </c>
      <c r="K43" s="117">
        <v>12.855372978115041</v>
      </c>
      <c r="L43" s="117">
        <v>-46.312438623628502</v>
      </c>
    </row>
    <row r="44" spans="1:12" ht="15" customHeight="1" x14ac:dyDescent="0.2">
      <c r="A44" s="110" t="s">
        <v>47</v>
      </c>
      <c r="B44" s="120">
        <v>95379.368745</v>
      </c>
      <c r="C44" s="120">
        <v>78972.555429</v>
      </c>
      <c r="D44" s="120">
        <v>74245.022750000004</v>
      </c>
      <c r="E44" s="115">
        <v>169624.39149499999</v>
      </c>
      <c r="F44" s="115">
        <v>21134.345994999996</v>
      </c>
      <c r="G44" s="110"/>
      <c r="H44" s="117">
        <v>18.110599533296824</v>
      </c>
      <c r="I44" s="117">
        <v>18.566821559513635</v>
      </c>
      <c r="J44" s="117">
        <v>12.535306697244073</v>
      </c>
      <c r="K44" s="117">
        <v>15.603741068036436</v>
      </c>
      <c r="L44" s="117">
        <v>42.99854416319365</v>
      </c>
    </row>
    <row r="45" spans="1:12" ht="15" customHeight="1" x14ac:dyDescent="0.2">
      <c r="A45" s="110" t="s">
        <v>48</v>
      </c>
      <c r="B45" s="120">
        <v>110882.447759</v>
      </c>
      <c r="C45" s="120">
        <v>87788.410770000002</v>
      </c>
      <c r="D45" s="120">
        <v>84650.170712000006</v>
      </c>
      <c r="E45" s="115">
        <v>195532.61847099999</v>
      </c>
      <c r="F45" s="115">
        <v>26232.277046999996</v>
      </c>
      <c r="G45" s="110"/>
      <c r="H45" s="117">
        <v>24.738184131203319</v>
      </c>
      <c r="I45" s="117">
        <v>22.589377720625276</v>
      </c>
      <c r="J45" s="117">
        <v>26.426646330325632</v>
      </c>
      <c r="K45" s="117">
        <v>25.463586626453516</v>
      </c>
      <c r="L45" s="117">
        <v>19.584481033025504</v>
      </c>
    </row>
    <row r="46" spans="1:12" ht="15" customHeight="1" x14ac:dyDescent="0.2">
      <c r="A46" s="110" t="s">
        <v>49</v>
      </c>
      <c r="B46" s="120">
        <v>114488.118913</v>
      </c>
      <c r="C46" s="120">
        <v>91378.034635000004</v>
      </c>
      <c r="D46" s="120">
        <v>87905.449536999993</v>
      </c>
      <c r="E46" s="115">
        <v>202393.56844999999</v>
      </c>
      <c r="F46" s="115">
        <v>26582.669376000005</v>
      </c>
      <c r="G46" s="110"/>
      <c r="H46" s="117">
        <v>25.548681539485372</v>
      </c>
      <c r="I46" s="117">
        <v>23.47728400078163</v>
      </c>
      <c r="J46" s="117">
        <v>27.526755924874436</v>
      </c>
      <c r="K46" s="117">
        <v>26.400227818179982</v>
      </c>
      <c r="L46" s="117">
        <v>19.423106281980932</v>
      </c>
    </row>
    <row r="47" spans="1:12" ht="15" customHeight="1" x14ac:dyDescent="0.2">
      <c r="A47" s="110" t="s">
        <v>50</v>
      </c>
      <c r="B47" s="120">
        <v>112670.570259</v>
      </c>
      <c r="C47" s="120">
        <v>94220.726030999998</v>
      </c>
      <c r="D47" s="120">
        <v>93383.639697000006</v>
      </c>
      <c r="E47" s="115">
        <v>206054.20995600001</v>
      </c>
      <c r="F47" s="115">
        <v>19286.930561999994</v>
      </c>
      <c r="G47" s="110"/>
      <c r="H47" s="117">
        <v>32.98971099094237</v>
      </c>
      <c r="I47" s="117">
        <v>34.948837450254629</v>
      </c>
      <c r="J47" s="117">
        <v>38.107517669895181</v>
      </c>
      <c r="K47" s="117">
        <v>35.261298193906548</v>
      </c>
      <c r="L47" s="117">
        <v>12.75843491247795</v>
      </c>
    </row>
    <row r="48" spans="1:12" ht="15" customHeight="1" x14ac:dyDescent="0.2">
      <c r="A48" s="110" t="s">
        <v>51</v>
      </c>
      <c r="B48" s="120">
        <v>124432.647966</v>
      </c>
      <c r="C48" s="120">
        <v>103253.96518000001</v>
      </c>
      <c r="D48" s="120">
        <v>92948.506276</v>
      </c>
      <c r="E48" s="115">
        <v>217381.15424200002</v>
      </c>
      <c r="F48" s="115">
        <v>31484.141690000004</v>
      </c>
      <c r="G48" s="110"/>
      <c r="H48" s="117">
        <v>29.823405641267829</v>
      </c>
      <c r="I48" s="117">
        <v>31.384697233798818</v>
      </c>
      <c r="J48" s="117">
        <v>23.738647532811008</v>
      </c>
      <c r="K48" s="117">
        <v>27.149939817739373</v>
      </c>
      <c r="L48" s="117">
        <v>51.871127834008291</v>
      </c>
    </row>
    <row r="49" spans="1:12" ht="9.9499999999999993" customHeight="1" x14ac:dyDescent="0.2">
      <c r="A49" s="110"/>
      <c r="B49" s="120"/>
      <c r="C49" s="120"/>
      <c r="D49" s="120"/>
      <c r="E49" s="115"/>
      <c r="F49" s="115"/>
      <c r="G49" s="110"/>
      <c r="H49" s="117"/>
      <c r="I49" s="117"/>
      <c r="J49" s="117"/>
      <c r="K49" s="117"/>
      <c r="L49" s="117"/>
    </row>
    <row r="50" spans="1:12" ht="15" customHeight="1" x14ac:dyDescent="0.2">
      <c r="A50" s="32" t="s">
        <v>133</v>
      </c>
      <c r="B50" s="33"/>
      <c r="C50" s="33"/>
      <c r="D50" s="33"/>
      <c r="E50" s="33"/>
      <c r="F50" s="33"/>
      <c r="G50" s="34"/>
      <c r="H50" s="34"/>
      <c r="I50" s="34"/>
      <c r="J50" s="34"/>
      <c r="K50" s="34"/>
      <c r="L50" s="34"/>
    </row>
    <row r="51" spans="1:12" ht="15" customHeight="1" x14ac:dyDescent="0.2">
      <c r="A51" s="110" t="s">
        <v>40</v>
      </c>
      <c r="B51" s="120">
        <v>111060.00939799999</v>
      </c>
      <c r="C51" s="120">
        <v>91390.607028999992</v>
      </c>
      <c r="D51" s="120">
        <v>92822.474442999999</v>
      </c>
      <c r="E51" s="115">
        <v>203882.48384100001</v>
      </c>
      <c r="F51" s="115">
        <v>18237.534954999996</v>
      </c>
      <c r="G51" s="120"/>
      <c r="H51" s="117">
        <v>23.844797633476635</v>
      </c>
      <c r="I51" s="117">
        <v>26.563956131346721</v>
      </c>
      <c r="J51" s="117">
        <v>27.053650175175996</v>
      </c>
      <c r="K51" s="117">
        <v>25.285373756514655</v>
      </c>
      <c r="L51" s="117">
        <v>9.7386267948785257</v>
      </c>
    </row>
    <row r="52" spans="1:12" ht="15" customHeight="1" x14ac:dyDescent="0.2">
      <c r="A52" s="110" t="s">
        <v>41</v>
      </c>
      <c r="B52" s="120">
        <v>101741.736349</v>
      </c>
      <c r="C52" s="120">
        <v>83898.871218999993</v>
      </c>
      <c r="D52" s="120">
        <v>82589.281335000007</v>
      </c>
      <c r="E52" s="115">
        <v>184331.01768400002</v>
      </c>
      <c r="F52" s="115">
        <v>19152.455013999992</v>
      </c>
      <c r="G52" s="120"/>
      <c r="H52" s="117">
        <v>15.873280158207073</v>
      </c>
      <c r="I52" s="117">
        <v>16.991308493967257</v>
      </c>
      <c r="J52" s="117">
        <v>18.52636215527874</v>
      </c>
      <c r="K52" s="117">
        <v>17.047155138527451</v>
      </c>
      <c r="L52" s="117">
        <v>5.6732807952020288</v>
      </c>
    </row>
    <row r="53" spans="1:12" ht="15" customHeight="1" x14ac:dyDescent="0.2">
      <c r="A53" s="110" t="s">
        <v>42</v>
      </c>
      <c r="B53" s="120">
        <v>131488.11575</v>
      </c>
      <c r="C53" s="120">
        <v>106930.396205</v>
      </c>
      <c r="D53" s="120">
        <v>105244.068249</v>
      </c>
      <c r="E53" s="115">
        <v>236732.183999</v>
      </c>
      <c r="F53" s="115">
        <v>26244.047500999994</v>
      </c>
      <c r="G53" s="120"/>
      <c r="H53" s="117">
        <v>24.955289871458948</v>
      </c>
      <c r="I53" s="117">
        <v>22.370518875425972</v>
      </c>
      <c r="J53" s="117">
        <v>30.144432641425738</v>
      </c>
      <c r="K53" s="117">
        <v>27.210216101134233</v>
      </c>
      <c r="L53" s="117">
        <v>7.7297620541802923</v>
      </c>
    </row>
    <row r="54" spans="1:12" ht="15" customHeight="1" x14ac:dyDescent="0.2">
      <c r="A54" s="110" t="s">
        <v>43</v>
      </c>
      <c r="B54" s="120">
        <v>127482.872603</v>
      </c>
      <c r="C54" s="120">
        <v>103415.757575</v>
      </c>
      <c r="D54" s="120">
        <v>104107.46582700001</v>
      </c>
      <c r="E54" s="115">
        <v>231590.33843</v>
      </c>
      <c r="F54" s="115">
        <v>23375.406775999989</v>
      </c>
      <c r="G54" s="110"/>
      <c r="H54" s="117">
        <v>20.687096971318564</v>
      </c>
      <c r="I54" s="117">
        <v>21.559072154862243</v>
      </c>
      <c r="J54" s="117">
        <v>22.058361572281765</v>
      </c>
      <c r="K54" s="117">
        <v>21.299693979973849</v>
      </c>
      <c r="L54" s="121">
        <v>14.936229331721758</v>
      </c>
    </row>
    <row r="55" spans="1:12" ht="15" customHeight="1" x14ac:dyDescent="0.2">
      <c r="A55" s="110" t="s">
        <v>44</v>
      </c>
      <c r="B55" s="120">
        <v>120589.64189</v>
      </c>
      <c r="C55" s="120">
        <v>96240.941128999984</v>
      </c>
      <c r="D55" s="120">
        <v>107791.338885</v>
      </c>
      <c r="E55" s="115">
        <v>228380.980775</v>
      </c>
      <c r="F55" s="115">
        <v>12798.303004999994</v>
      </c>
      <c r="G55" s="110"/>
      <c r="H55" s="117">
        <v>30.525932447262587</v>
      </c>
      <c r="I55" s="117">
        <v>22.099374836760134</v>
      </c>
      <c r="J55" s="117">
        <v>37.258456263572029</v>
      </c>
      <c r="K55" s="117">
        <v>33.619302825215598</v>
      </c>
      <c r="L55" s="117">
        <v>-7.6324334918338179</v>
      </c>
    </row>
    <row r="56" spans="1:12" ht="15" customHeight="1" x14ac:dyDescent="0.2">
      <c r="A56" s="110" t="s">
        <v>45</v>
      </c>
      <c r="B56" s="120">
        <v>144275.465344</v>
      </c>
      <c r="C56" s="120">
        <v>110621.55943000001</v>
      </c>
      <c r="D56" s="120">
        <v>121093.513037</v>
      </c>
      <c r="E56" s="115">
        <v>265368.97838099999</v>
      </c>
      <c r="F56" s="115">
        <v>23181.952307</v>
      </c>
      <c r="G56" s="110"/>
      <c r="H56" s="117">
        <v>36.99178575444337</v>
      </c>
      <c r="I56" s="117">
        <v>30.660003245451634</v>
      </c>
      <c r="J56" s="117">
        <v>45.514870549863303</v>
      </c>
      <c r="K56" s="117">
        <v>40.753798672938061</v>
      </c>
      <c r="L56" s="117">
        <v>4.8976287127345728</v>
      </c>
    </row>
    <row r="57" spans="1:12" ht="15" customHeight="1" x14ac:dyDescent="0.2">
      <c r="A57" s="110" t="s">
        <v>46</v>
      </c>
      <c r="B57" s="120">
        <v>134325.516668</v>
      </c>
      <c r="C57" s="120">
        <v>102359.09190499999</v>
      </c>
      <c r="D57" s="120">
        <v>118486.734147</v>
      </c>
      <c r="E57" s="115">
        <v>252812.25081499998</v>
      </c>
      <c r="F57" s="115">
        <v>15838.782521000001</v>
      </c>
      <c r="G57" s="110"/>
      <c r="H57" s="117">
        <v>38.302465678175309</v>
      </c>
      <c r="I57" s="117">
        <v>33.764303711898222</v>
      </c>
      <c r="J57" s="117">
        <v>41.791363512138823</v>
      </c>
      <c r="K57" s="117">
        <v>39.915997219279937</v>
      </c>
      <c r="L57" s="117">
        <v>16.802467449995433</v>
      </c>
    </row>
    <row r="58" spans="1:12" ht="15" customHeight="1" x14ac:dyDescent="0.2">
      <c r="A58" s="110" t="s">
        <v>47</v>
      </c>
      <c r="B58" s="120">
        <v>141518.88425100001</v>
      </c>
      <c r="C58" s="120">
        <v>106661.33740999999</v>
      </c>
      <c r="D58" s="120">
        <v>124231.33867300001</v>
      </c>
      <c r="E58" s="115">
        <v>265750.222924</v>
      </c>
      <c r="F58" s="115">
        <v>17287.545578000005</v>
      </c>
      <c r="G58" s="110"/>
      <c r="H58" s="117">
        <v>48.374733564609322</v>
      </c>
      <c r="I58" s="117">
        <v>35.061271387999462</v>
      </c>
      <c r="J58" s="117">
        <v>67.326150725706384</v>
      </c>
      <c r="K58" s="117">
        <v>56.669816517416074</v>
      </c>
      <c r="L58" s="117">
        <v>-18.201653450312939</v>
      </c>
    </row>
    <row r="59" spans="1:12" ht="15" customHeight="1" x14ac:dyDescent="0.2">
      <c r="A59" s="110" t="s">
        <v>48</v>
      </c>
      <c r="B59" s="120">
        <v>144249.61988400001</v>
      </c>
      <c r="C59" s="120">
        <v>110446.378524</v>
      </c>
      <c r="D59" s="120">
        <v>112410.39597699999</v>
      </c>
      <c r="E59" s="115">
        <v>256660.01586099999</v>
      </c>
      <c r="F59" s="115">
        <v>31839.223907000021</v>
      </c>
      <c r="G59" s="110"/>
      <c r="H59" s="117">
        <v>30.092384141377053</v>
      </c>
      <c r="I59" s="117">
        <v>25.809748183461728</v>
      </c>
      <c r="J59" s="117">
        <v>32.794057036750544</v>
      </c>
      <c r="K59" s="117">
        <v>31.261994989887569</v>
      </c>
      <c r="L59" s="117">
        <v>21.374228588521458</v>
      </c>
    </row>
    <row r="60" spans="1:12" ht="15" customHeight="1" x14ac:dyDescent="0.2">
      <c r="A60" s="110" t="s">
        <v>49</v>
      </c>
      <c r="B60" s="120">
        <v>131977.237731</v>
      </c>
      <c r="C60" s="120">
        <v>101552.431839</v>
      </c>
      <c r="D60" s="120">
        <v>113518.137284</v>
      </c>
      <c r="E60" s="115">
        <v>245495.375015</v>
      </c>
      <c r="F60" s="115">
        <v>18459.100447000004</v>
      </c>
      <c r="G60" s="110"/>
      <c r="H60" s="117">
        <v>15.275924684630427</v>
      </c>
      <c r="I60" s="117">
        <v>11.134401439733912</v>
      </c>
      <c r="J60" s="117">
        <v>29.136632463519174</v>
      </c>
      <c r="K60" s="117">
        <v>21.296035686849422</v>
      </c>
      <c r="L60" s="117">
        <v>-30.559643255143946</v>
      </c>
    </row>
    <row r="61" spans="1:12" ht="15" customHeight="1" x14ac:dyDescent="0.2">
      <c r="A61" s="110" t="s">
        <v>50</v>
      </c>
      <c r="B61" s="120">
        <v>129693.918792</v>
      </c>
      <c r="C61" s="120">
        <v>103512.51386900002</v>
      </c>
      <c r="D61" s="120">
        <v>107890.405297</v>
      </c>
      <c r="E61" s="115">
        <v>237584.324089</v>
      </c>
      <c r="F61" s="115">
        <v>21803.513494999992</v>
      </c>
      <c r="G61" s="110"/>
      <c r="H61" s="117">
        <v>15.108957462332709</v>
      </c>
      <c r="I61" s="117">
        <v>9.8617238790357913</v>
      </c>
      <c r="J61" s="117">
        <v>15.534590049252531</v>
      </c>
      <c r="K61" s="117">
        <v>15.301853885796756</v>
      </c>
      <c r="L61" s="117">
        <v>13.048125646069813</v>
      </c>
    </row>
    <row r="62" spans="1:12" ht="15" customHeight="1" x14ac:dyDescent="0.2">
      <c r="A62" s="110" t="s">
        <v>51</v>
      </c>
      <c r="B62" s="120">
        <v>131606.255974</v>
      </c>
      <c r="C62" s="120">
        <v>105004.140136</v>
      </c>
      <c r="D62" s="120">
        <v>103626.239002</v>
      </c>
      <c r="E62" s="115">
        <v>235232.49497599999</v>
      </c>
      <c r="F62" s="115">
        <v>27980.016971999998</v>
      </c>
      <c r="G62" s="110"/>
      <c r="H62" s="117">
        <v>5.7650529224131866</v>
      </c>
      <c r="I62" s="117">
        <v>1.6950196081564057</v>
      </c>
      <c r="J62" s="117">
        <v>11.487793783682431</v>
      </c>
      <c r="K62" s="117">
        <v>8.2120001599250543</v>
      </c>
      <c r="L62" s="117">
        <v>-11.129808627157166</v>
      </c>
    </row>
    <row r="63" spans="1:12" ht="9.9499999999999993" customHeight="1" x14ac:dyDescent="0.2">
      <c r="A63" s="110"/>
      <c r="B63" s="120"/>
      <c r="C63" s="120"/>
      <c r="D63" s="120"/>
      <c r="E63" s="115"/>
      <c r="F63" s="115"/>
      <c r="G63" s="110"/>
      <c r="H63" s="117"/>
      <c r="I63" s="117"/>
      <c r="J63" s="117"/>
      <c r="K63" s="117"/>
      <c r="L63" s="117"/>
    </row>
    <row r="64" spans="1:12" ht="15" customHeight="1" x14ac:dyDescent="0.2">
      <c r="A64" s="32">
        <v>2023</v>
      </c>
      <c r="B64" s="33"/>
      <c r="C64" s="33"/>
      <c r="D64" s="33"/>
      <c r="E64" s="33"/>
      <c r="F64" s="33"/>
      <c r="G64" s="34"/>
      <c r="H64" s="34"/>
      <c r="I64" s="34"/>
      <c r="J64" s="34"/>
      <c r="K64" s="34"/>
      <c r="L64" s="34"/>
    </row>
    <row r="65" spans="1:12" ht="15" customHeight="1" x14ac:dyDescent="0.2">
      <c r="A65" s="110" t="s">
        <v>40</v>
      </c>
      <c r="B65" s="120">
        <v>112655.26005899999</v>
      </c>
      <c r="C65" s="120">
        <v>86042.983940000006</v>
      </c>
      <c r="D65" s="120">
        <v>94524.720381000006</v>
      </c>
      <c r="E65" s="120">
        <v>207179.98044000001</v>
      </c>
      <c r="F65" s="120">
        <v>18130.539677999986</v>
      </c>
      <c r="G65" s="110"/>
      <c r="H65" s="117">
        <f>(B65-B51)/B51*100</f>
        <v>1.4363862110646697</v>
      </c>
      <c r="I65" s="117">
        <v>-5.8513924601716258</v>
      </c>
      <c r="J65" s="117">
        <f t="shared" ref="J65:L69" si="3">(D65-D51)/D51*100</f>
        <v>1.8338726135180923</v>
      </c>
      <c r="K65" s="117">
        <f t="shared" si="3"/>
        <v>1.6173515923867172</v>
      </c>
      <c r="L65" s="117">
        <f t="shared" si="3"/>
        <v>-0.58667619973868945</v>
      </c>
    </row>
    <row r="66" spans="1:12" ht="15" customHeight="1" x14ac:dyDescent="0.2">
      <c r="A66" s="110" t="s">
        <v>41</v>
      </c>
      <c r="B66" s="120">
        <v>112268.544901</v>
      </c>
      <c r="C66" s="120">
        <v>87440.465416000006</v>
      </c>
      <c r="D66" s="120">
        <v>92699.896535000007</v>
      </c>
      <c r="E66" s="120">
        <v>204968.44143599999</v>
      </c>
      <c r="F66" s="120">
        <v>19568.648365999994</v>
      </c>
      <c r="G66" s="110"/>
      <c r="H66" s="117">
        <f>(B66-B52)/B52*100</f>
        <v>10.346598092144186</v>
      </c>
      <c r="I66" s="117">
        <f>(C66-C52)/C52*100</f>
        <v>4.221265608872665</v>
      </c>
      <c r="J66" s="117">
        <f t="shared" si="3"/>
        <v>12.242042837240774</v>
      </c>
      <c r="K66" s="117">
        <f t="shared" si="3"/>
        <v>11.195849733428402</v>
      </c>
      <c r="L66" s="117">
        <f t="shared" si="3"/>
        <v>2.1730548469936339</v>
      </c>
    </row>
    <row r="67" spans="1:12" ht="15" customHeight="1" x14ac:dyDescent="0.2">
      <c r="A67" s="110" t="s">
        <v>42</v>
      </c>
      <c r="B67" s="120">
        <v>129668.248076</v>
      </c>
      <c r="C67" s="120">
        <v>102430.347041</v>
      </c>
      <c r="D67" s="120">
        <v>102979.791417</v>
      </c>
      <c r="E67" s="120">
        <v>232648.03949300002</v>
      </c>
      <c r="F67" s="120">
        <v>26688.456659000003</v>
      </c>
      <c r="G67" s="110"/>
      <c r="H67" s="117">
        <f>(B67-B53)/B53*100</f>
        <v>-1.3840548734154279</v>
      </c>
      <c r="I67" s="117">
        <f>(C67-C53)/C53*100</f>
        <v>-4.2083909942433904</v>
      </c>
      <c r="J67" s="117">
        <f t="shared" si="3"/>
        <v>-2.1514531599471094</v>
      </c>
      <c r="K67" s="117">
        <f t="shared" si="3"/>
        <v>-1.7252172632417544</v>
      </c>
      <c r="L67" s="117">
        <f t="shared" si="3"/>
        <v>1.6933712605994782</v>
      </c>
    </row>
    <row r="68" spans="1:12" ht="15" customHeight="1" x14ac:dyDescent="0.2">
      <c r="A68" s="110" t="s">
        <v>43</v>
      </c>
      <c r="B68" s="120">
        <v>105192.91020100001</v>
      </c>
      <c r="C68" s="120">
        <v>80203.806798999998</v>
      </c>
      <c r="D68" s="120">
        <v>92566.714154000001</v>
      </c>
      <c r="E68" s="120">
        <v>197759.62435500001</v>
      </c>
      <c r="F68" s="120">
        <v>12626.196047000005</v>
      </c>
      <c r="G68" s="110"/>
      <c r="H68" s="117">
        <f>(B68-B54)/B54*100</f>
        <v>-17.484672212724718</v>
      </c>
      <c r="I68" s="117">
        <f>(C68-C54)/C54*100</f>
        <v>-22.445274608336202</v>
      </c>
      <c r="J68" s="117">
        <f t="shared" si="3"/>
        <v>-11.085421762333342</v>
      </c>
      <c r="K68" s="117">
        <f t="shared" si="3"/>
        <v>-14.607998893367306</v>
      </c>
      <c r="L68" s="117">
        <f t="shared" si="3"/>
        <v>-45.985128010847795</v>
      </c>
    </row>
    <row r="69" spans="1:12" ht="15" customHeight="1" x14ac:dyDescent="0.2">
      <c r="A69" s="110" t="s">
        <v>44</v>
      </c>
      <c r="B69" s="120">
        <v>119510.302916</v>
      </c>
      <c r="C69" s="120">
        <v>93616.363954999993</v>
      </c>
      <c r="D69" s="120">
        <v>103812.007148</v>
      </c>
      <c r="E69" s="120">
        <v>223322.31006400002</v>
      </c>
      <c r="F69" s="120">
        <v>15698.295767999996</v>
      </c>
      <c r="G69" s="110"/>
      <c r="H69" s="117">
        <f>(B69-B55)/B55*100</f>
        <v>-0.89505114791248386</v>
      </c>
      <c r="I69" s="117">
        <f>(C69-C55)/C55*100</f>
        <v>-2.7270900961806319</v>
      </c>
      <c r="J69" s="117">
        <f t="shared" si="3"/>
        <v>-3.6916989603825723</v>
      </c>
      <c r="K69" s="117">
        <f t="shared" si="3"/>
        <v>-2.2150140059096102</v>
      </c>
      <c r="L69" s="117">
        <f t="shared" si="3"/>
        <v>22.659197566013585</v>
      </c>
    </row>
    <row r="70" spans="1:12" ht="15" customHeight="1" x14ac:dyDescent="0.2">
      <c r="A70" s="110" t="s">
        <v>45</v>
      </c>
      <c r="B70" s="120">
        <v>123951.736126</v>
      </c>
      <c r="C70" s="120">
        <v>93770.622621000002</v>
      </c>
      <c r="D70" s="120">
        <v>98403.085189000005</v>
      </c>
      <c r="E70" s="120">
        <v>222354.82131500001</v>
      </c>
      <c r="F70" s="120">
        <v>25548.650936999999</v>
      </c>
      <c r="G70" s="110"/>
      <c r="H70" s="117">
        <f t="shared" ref="H70:H76" si="4">(B70-B56)/B56*100</f>
        <v>-14.086753537437263</v>
      </c>
      <c r="I70" s="117">
        <f t="shared" ref="I70:I76" si="5">(C70-C56)/C56*100</f>
        <v>-15.232959014343923</v>
      </c>
      <c r="J70" s="117">
        <f t="shared" ref="J70:J76" si="6">(D70-D56)/D56*100</f>
        <v>-18.737938374177777</v>
      </c>
      <c r="K70" s="117">
        <f t="shared" ref="K70:K76" si="7">(E70-E56)/E56*100</f>
        <v>-16.209188175809675</v>
      </c>
      <c r="L70" s="117">
        <f t="shared" ref="L70:L76" si="8">(F70-F56)/F56*100</f>
        <v>10.209229139365251</v>
      </c>
    </row>
    <row r="71" spans="1:12" ht="15" customHeight="1" x14ac:dyDescent="0.2">
      <c r="A71" s="110" t="s">
        <v>46</v>
      </c>
      <c r="B71" s="120">
        <v>116811.00722699999</v>
      </c>
      <c r="C71" s="120">
        <v>89083.704826999994</v>
      </c>
      <c r="D71" s="120">
        <v>99456.227666000006</v>
      </c>
      <c r="E71" s="120">
        <v>216267.23489299999</v>
      </c>
      <c r="F71" s="120">
        <v>17354.779560999988</v>
      </c>
      <c r="G71" s="110"/>
      <c r="H71" s="117">
        <f t="shared" si="4"/>
        <v>-13.038855070469598</v>
      </c>
      <c r="I71" s="117">
        <f t="shared" si="5"/>
        <v>-12.969426389910685</v>
      </c>
      <c r="J71" s="117">
        <f t="shared" si="6"/>
        <v>-16.06129717221329</v>
      </c>
      <c r="K71" s="117">
        <f t="shared" si="7"/>
        <v>-14.455397554583888</v>
      </c>
      <c r="L71" s="117">
        <f t="shared" si="8"/>
        <v>9.5714240535217172</v>
      </c>
    </row>
    <row r="72" spans="1:12" ht="15" customHeight="1" x14ac:dyDescent="0.2">
      <c r="A72" s="110" t="s">
        <v>47</v>
      </c>
      <c r="B72" s="120">
        <v>115029.036106</v>
      </c>
      <c r="C72" s="120">
        <v>91946.866888000004</v>
      </c>
      <c r="D72" s="120">
        <v>97848.602524000002</v>
      </c>
      <c r="E72" s="120">
        <v>212877.63863</v>
      </c>
      <c r="F72" s="120">
        <v>17180.433581999998</v>
      </c>
      <c r="G72" s="110"/>
      <c r="H72" s="117">
        <f t="shared" si="4"/>
        <v>-18.718242646696691</v>
      </c>
      <c r="I72" s="117">
        <f t="shared" si="5"/>
        <v>-13.79550536239614</v>
      </c>
      <c r="J72" s="117">
        <f t="shared" si="6"/>
        <v>-21.236780051484651</v>
      </c>
      <c r="K72" s="117">
        <f t="shared" si="7"/>
        <v>-19.895593581165368</v>
      </c>
      <c r="L72" s="117">
        <f t="shared" si="8"/>
        <v>-0.61959053421855792</v>
      </c>
    </row>
    <row r="73" spans="1:12" ht="15" customHeight="1" x14ac:dyDescent="0.2">
      <c r="A73" s="110" t="s">
        <v>48</v>
      </c>
      <c r="B73" s="120">
        <v>124309.905178</v>
      </c>
      <c r="C73" s="120">
        <v>96700.939498000007</v>
      </c>
      <c r="D73" s="120">
        <v>99936.234498999998</v>
      </c>
      <c r="E73" s="120">
        <v>224246.139677</v>
      </c>
      <c r="F73" s="120">
        <v>24373.670679000003</v>
      </c>
      <c r="G73" s="110"/>
      <c r="H73" s="117">
        <f t="shared" si="4"/>
        <v>-13.823062218142942</v>
      </c>
      <c r="I73" s="117">
        <f t="shared" si="5"/>
        <v>-12.445350594282372</v>
      </c>
      <c r="J73" s="117">
        <f t="shared" si="6"/>
        <v>-11.096982062541885</v>
      </c>
      <c r="K73" s="117">
        <f t="shared" si="7"/>
        <v>-12.629110177237134</v>
      </c>
      <c r="L73" s="117">
        <f t="shared" si="8"/>
        <v>-23.447660815497066</v>
      </c>
    </row>
    <row r="74" spans="1:12" ht="15" customHeight="1" x14ac:dyDescent="0.2">
      <c r="A74" s="110" t="s">
        <v>49</v>
      </c>
      <c r="B74" s="120">
        <v>126091.55305</v>
      </c>
      <c r="C74" s="120">
        <v>96332.619577000005</v>
      </c>
      <c r="D74" s="120">
        <v>113187.168279</v>
      </c>
      <c r="E74" s="120">
        <v>239278.72132900002</v>
      </c>
      <c r="F74" s="120">
        <v>12904.384770999997</v>
      </c>
      <c r="G74" s="110"/>
      <c r="H74" s="117">
        <f t="shared" si="4"/>
        <v>-4.4596210545006096</v>
      </c>
      <c r="I74" s="117">
        <f t="shared" si="5"/>
        <v>-5.1400170015381015</v>
      </c>
      <c r="J74" s="117">
        <f t="shared" si="6"/>
        <v>-0.29155605696028336</v>
      </c>
      <c r="K74" s="117">
        <f t="shared" si="7"/>
        <v>-2.5322895332020541</v>
      </c>
      <c r="L74" s="117">
        <f t="shared" si="8"/>
        <v>-30.092017170331648</v>
      </c>
    </row>
    <row r="75" spans="1:12" ht="15" customHeight="1" x14ac:dyDescent="0.2">
      <c r="A75" s="110" t="s">
        <v>50</v>
      </c>
      <c r="B75" s="120">
        <v>121735.60946199999</v>
      </c>
      <c r="C75" s="120">
        <v>95544.536615999998</v>
      </c>
      <c r="D75" s="120">
        <v>109501.47693400001</v>
      </c>
      <c r="E75" s="120">
        <v>231237.086396</v>
      </c>
      <c r="F75" s="120">
        <v>12234.132527999987</v>
      </c>
      <c r="G75" s="110"/>
      <c r="H75" s="117">
        <f t="shared" si="4"/>
        <v>-6.136223968036119</v>
      </c>
      <c r="I75" s="117">
        <f t="shared" si="5"/>
        <v>-7.6975980537810837</v>
      </c>
      <c r="J75" s="117">
        <f t="shared" si="6"/>
        <v>1.4932482944753551</v>
      </c>
      <c r="K75" s="117">
        <f t="shared" si="7"/>
        <v>-2.6715725952619263</v>
      </c>
      <c r="L75" s="117">
        <f t="shared" si="8"/>
        <v>-43.889169372608073</v>
      </c>
    </row>
    <row r="76" spans="1:12" ht="15" customHeight="1" x14ac:dyDescent="0.2">
      <c r="A76" s="110" t="s">
        <v>51</v>
      </c>
      <c r="B76" s="120">
        <v>118379.29672300001</v>
      </c>
      <c r="C76" s="120">
        <v>97187.115951999993</v>
      </c>
      <c r="D76" s="120">
        <v>106630.601597</v>
      </c>
      <c r="E76" s="120">
        <v>225009.89832000001</v>
      </c>
      <c r="F76" s="120">
        <v>11748.695126000006</v>
      </c>
      <c r="G76" s="110"/>
      <c r="H76" s="117">
        <f t="shared" si="4"/>
        <v>-10.050403115801043</v>
      </c>
      <c r="I76" s="117">
        <f t="shared" si="5"/>
        <v>-7.4444914018394899</v>
      </c>
      <c r="J76" s="117">
        <f t="shared" si="6"/>
        <v>2.8992296004702189</v>
      </c>
      <c r="K76" s="117">
        <f t="shared" si="7"/>
        <v>-4.3457417127012823</v>
      </c>
      <c r="L76" s="117">
        <f t="shared" si="8"/>
        <v>-58.010407435574137</v>
      </c>
    </row>
    <row r="77" spans="1:12" ht="9.9499999999999993" customHeight="1" x14ac:dyDescent="0.2">
      <c r="A77" s="110"/>
      <c r="B77" s="120"/>
      <c r="C77" s="120"/>
      <c r="D77" s="120"/>
      <c r="E77" s="120"/>
      <c r="F77" s="120"/>
      <c r="G77" s="110"/>
      <c r="H77" s="110"/>
      <c r="I77" s="110"/>
      <c r="J77" s="110"/>
      <c r="K77" s="110"/>
      <c r="L77" s="110"/>
    </row>
    <row r="78" spans="1:12" ht="15" customHeight="1" x14ac:dyDescent="0.2">
      <c r="A78" s="32">
        <v>2024</v>
      </c>
      <c r="B78" s="33"/>
      <c r="C78" s="33"/>
      <c r="D78" s="33"/>
      <c r="E78" s="33"/>
      <c r="F78" s="33"/>
      <c r="G78" s="34"/>
      <c r="H78" s="34"/>
      <c r="I78" s="34"/>
      <c r="J78" s="34"/>
      <c r="K78" s="34"/>
      <c r="L78" s="34"/>
    </row>
    <row r="79" spans="1:12" ht="15" customHeight="1" x14ac:dyDescent="0.2">
      <c r="A79" s="110" t="s">
        <v>40</v>
      </c>
      <c r="B79" s="120">
        <v>122410.483788</v>
      </c>
      <c r="C79" s="120">
        <v>94704.829196999999</v>
      </c>
      <c r="D79" s="120">
        <v>112237.969</v>
      </c>
      <c r="E79" s="120">
        <v>234648.452788</v>
      </c>
      <c r="F79" s="120">
        <v>10172.514788</v>
      </c>
      <c r="G79" s="110"/>
      <c r="H79" s="117">
        <f>(B79-B65)/B65*100</f>
        <v>8.6593592912492348</v>
      </c>
      <c r="I79" s="117">
        <f t="shared" ref="I79:L81" si="9">(C79-C65)/C65*100</f>
        <v>10.066881528702122</v>
      </c>
      <c r="J79" s="117">
        <f t="shared" si="9"/>
        <v>18.739276400504913</v>
      </c>
      <c r="K79" s="117">
        <f t="shared" si="9"/>
        <v>13.258265730918406</v>
      </c>
      <c r="L79" s="117">
        <f t="shared" si="9"/>
        <v>-43.892928899719607</v>
      </c>
    </row>
    <row r="80" spans="1:12" ht="15" customHeight="1" x14ac:dyDescent="0.2">
      <c r="A80" s="110" t="s">
        <v>41</v>
      </c>
      <c r="B80" s="120">
        <v>111356.905075</v>
      </c>
      <c r="C80" s="120">
        <v>91538.231578999999</v>
      </c>
      <c r="D80" s="120">
        <v>100116.365899</v>
      </c>
      <c r="E80" s="120">
        <v>211473.27097399998</v>
      </c>
      <c r="F80" s="120">
        <v>11240.539176000006</v>
      </c>
      <c r="G80" s="110"/>
      <c r="H80" s="117">
        <f>(B80-B66)/B66*100</f>
        <v>-0.8120171387309737</v>
      </c>
      <c r="I80" s="117">
        <f t="shared" si="9"/>
        <v>4.6863498993341093</v>
      </c>
      <c r="J80" s="117">
        <f t="shared" si="9"/>
        <v>8.000515255375511</v>
      </c>
      <c r="K80" s="117">
        <f t="shared" si="9"/>
        <v>3.1735761331975976</v>
      </c>
      <c r="L80" s="117">
        <f t="shared" si="9"/>
        <v>-42.558428330031504</v>
      </c>
    </row>
    <row r="81" spans="1:12" ht="15" customHeight="1" x14ac:dyDescent="0.2">
      <c r="A81" s="110" t="s">
        <v>42</v>
      </c>
      <c r="B81" s="120">
        <v>128564.532464</v>
      </c>
      <c r="C81" s="120">
        <v>104122.92022499999</v>
      </c>
      <c r="D81" s="120">
        <v>115845.336043</v>
      </c>
      <c r="E81" s="120">
        <v>244409.86850700001</v>
      </c>
      <c r="F81" s="120">
        <v>12719.196421000001</v>
      </c>
      <c r="G81" s="110"/>
      <c r="H81" s="117">
        <f>(B81-B67)/B67*100</f>
        <v>-0.85118417837580407</v>
      </c>
      <c r="I81" s="117">
        <f t="shared" si="9"/>
        <v>1.652413794246449</v>
      </c>
      <c r="J81" s="117">
        <f t="shared" si="9"/>
        <v>12.493271202990751</v>
      </c>
      <c r="K81" s="117">
        <f t="shared" si="9"/>
        <v>5.0556321212214126</v>
      </c>
      <c r="L81" s="117">
        <f t="shared" si="9"/>
        <v>-52.341955986762635</v>
      </c>
    </row>
    <row r="82" spans="1:12" ht="15" customHeight="1" x14ac:dyDescent="0.2">
      <c r="A82" s="110" t="s">
        <v>43</v>
      </c>
      <c r="B82" s="120">
        <v>114695.19450300001</v>
      </c>
      <c r="C82" s="120">
        <v>91715.557381000006</v>
      </c>
      <c r="D82" s="120">
        <v>106953.53694799999</v>
      </c>
      <c r="E82" s="120">
        <v>221648.731451</v>
      </c>
      <c r="F82" s="120">
        <v>7741.6575550000125</v>
      </c>
      <c r="G82" s="110"/>
      <c r="H82" s="117">
        <f>(B82-B68)/B68*100</f>
        <v>9.0331984197825417</v>
      </c>
      <c r="I82" s="117">
        <f t="shared" ref="I82" si="10">(C82-C68)/C68*100</f>
        <v>14.353122428277979</v>
      </c>
      <c r="J82" s="117">
        <f t="shared" ref="J82" si="11">(D82-D68)/D68*100</f>
        <v>15.542112438025118</v>
      </c>
      <c r="K82" s="117">
        <f t="shared" ref="K82" si="12">(E82-E68)/E68*100</f>
        <v>12.079870789558363</v>
      </c>
      <c r="L82" s="117">
        <f t="shared" ref="L82" si="13">(F82-F68)/F68*100</f>
        <v>-38.685748849595626</v>
      </c>
    </row>
    <row r="83" spans="1:12" ht="15" customHeight="1" x14ac:dyDescent="0.2">
      <c r="A83" s="110" t="s">
        <v>44</v>
      </c>
      <c r="B83" s="120">
        <v>128222.810343</v>
      </c>
      <c r="C83" s="120">
        <v>105992.561136</v>
      </c>
      <c r="D83" s="120">
        <v>118086.32941400001</v>
      </c>
      <c r="E83" s="120">
        <v>246309.13975700003</v>
      </c>
      <c r="F83" s="120">
        <v>10136.480928999998</v>
      </c>
      <c r="G83" s="110"/>
      <c r="H83" s="117">
        <f>(B83-B69)/B69*100</f>
        <v>7.2901726582717723</v>
      </c>
      <c r="I83" s="117">
        <f t="shared" ref="I83" si="14">(C83-C69)/C69*100</f>
        <v>13.220121630604096</v>
      </c>
      <c r="J83" s="117">
        <f t="shared" ref="J83" si="15">(D83-D69)/D69*100</f>
        <v>13.75016499358283</v>
      </c>
      <c r="K83" s="117">
        <f t="shared" ref="K83" si="16">(E83-E69)/E69*100</f>
        <v>10.293118357235517</v>
      </c>
      <c r="L83" s="117">
        <f t="shared" ref="L83" si="17">(F83-F69)/F69*100</f>
        <v>-35.429418079492514</v>
      </c>
    </row>
  </sheetData>
  <mergeCells count="2">
    <mergeCell ref="B3:F3"/>
    <mergeCell ref="H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fitToHeight="0" orientation="portrait" r:id="rId1"/>
  <rowBreaks count="1" manualBreakCount="1">
    <brk id="6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7"/>
  <sheetViews>
    <sheetView view="pageBreakPreview" zoomScaleNormal="100" zoomScaleSheetLayoutView="100" workbookViewId="0">
      <selection activeCell="I24" sqref="I24"/>
    </sheetView>
  </sheetViews>
  <sheetFormatPr defaultColWidth="9.140625" defaultRowHeight="12" x14ac:dyDescent="0.2"/>
  <cols>
    <col min="1" max="1" width="5.42578125" style="1" customWidth="1"/>
    <col min="2" max="2" width="23.140625" style="1" bestFit="1" customWidth="1"/>
    <col min="3" max="5" width="10" style="1" bestFit="1" customWidth="1"/>
    <col min="6" max="6" width="6.7109375" style="1" bestFit="1" customWidth="1"/>
    <col min="7" max="7" width="12.7109375" style="1" bestFit="1" customWidth="1"/>
    <col min="8" max="8" width="6.5703125" style="1" bestFit="1" customWidth="1"/>
    <col min="9" max="9" width="0.85546875" style="1" customWidth="1"/>
    <col min="10" max="11" width="10" style="1" bestFit="1" customWidth="1"/>
    <col min="12" max="12" width="8.140625" style="1" customWidth="1"/>
    <col min="13" max="13" width="9.140625" style="1"/>
    <col min="14" max="14" width="10" style="1" bestFit="1" customWidth="1"/>
    <col min="15" max="15" width="10" style="1" customWidth="1"/>
    <col min="16" max="16" width="10.140625" style="1" bestFit="1" customWidth="1"/>
    <col min="17" max="18" width="15.42578125" style="1" bestFit="1" customWidth="1"/>
    <col min="19" max="19" width="5.7109375" style="1" customWidth="1"/>
    <col min="20" max="20" width="13" style="1" bestFit="1" customWidth="1"/>
    <col min="21" max="21" width="11" style="1" bestFit="1" customWidth="1"/>
    <col min="22" max="23" width="12.42578125" style="1" bestFit="1" customWidth="1"/>
    <col min="24" max="16384" width="9.140625" style="1"/>
  </cols>
  <sheetData>
    <row r="1" spans="1:20" ht="12.75" x14ac:dyDescent="0.2">
      <c r="A1" s="104" t="s">
        <v>124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20" x14ac:dyDescent="0.2">
      <c r="A2" s="41"/>
      <c r="B2" s="122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20" x14ac:dyDescent="0.2">
      <c r="A3" s="12"/>
      <c r="B3" s="13"/>
      <c r="C3" s="153" t="s">
        <v>121</v>
      </c>
      <c r="D3" s="153"/>
      <c r="E3" s="153"/>
      <c r="F3" s="13"/>
      <c r="G3" s="154" t="s">
        <v>106</v>
      </c>
      <c r="H3" s="154"/>
      <c r="I3" s="14"/>
      <c r="J3" s="153" t="s">
        <v>121</v>
      </c>
      <c r="K3" s="153"/>
      <c r="L3" s="153"/>
    </row>
    <row r="4" spans="1:20" ht="24" x14ac:dyDescent="0.2">
      <c r="A4" s="15" t="s">
        <v>119</v>
      </c>
      <c r="B4" s="16" t="s">
        <v>1</v>
      </c>
      <c r="C4" s="17" t="s">
        <v>183</v>
      </c>
      <c r="D4" s="17" t="s">
        <v>179</v>
      </c>
      <c r="E4" s="17" t="s">
        <v>184</v>
      </c>
      <c r="F4" s="18" t="s">
        <v>116</v>
      </c>
      <c r="G4" s="19" t="s">
        <v>129</v>
      </c>
      <c r="H4" s="20" t="s">
        <v>2</v>
      </c>
      <c r="I4" s="20"/>
      <c r="J4" s="17" t="s">
        <v>185</v>
      </c>
      <c r="K4" s="17" t="s">
        <v>186</v>
      </c>
      <c r="L4" s="18" t="s">
        <v>116</v>
      </c>
    </row>
    <row r="5" spans="1:20" ht="15" customHeight="1" x14ac:dyDescent="0.2">
      <c r="A5" s="88"/>
      <c r="B5" s="89" t="s">
        <v>34</v>
      </c>
      <c r="C5" s="90">
        <v>119510.302916</v>
      </c>
      <c r="D5" s="90">
        <v>114695.19450300001</v>
      </c>
      <c r="E5" s="90">
        <v>128222.810343</v>
      </c>
      <c r="F5" s="91">
        <f>E5/E$5*100</f>
        <v>100</v>
      </c>
      <c r="G5" s="92">
        <f t="shared" ref="G5" si="0">E5-C5</f>
        <v>8712.5074270000041</v>
      </c>
      <c r="H5" s="92">
        <f t="shared" ref="H5" si="1">(G5/C5)*100</f>
        <v>7.2901726582717723</v>
      </c>
      <c r="I5" s="93"/>
      <c r="J5" s="90">
        <v>579295.26615299995</v>
      </c>
      <c r="K5" s="90">
        <v>605249.92617300001</v>
      </c>
      <c r="L5" s="91">
        <f>K5/K$5*100</f>
        <v>100</v>
      </c>
    </row>
    <row r="6" spans="1:20" ht="6" customHeight="1" x14ac:dyDescent="0.2">
      <c r="A6" s="123"/>
      <c r="B6" s="124"/>
      <c r="C6" s="125"/>
      <c r="D6" s="125"/>
      <c r="E6" s="125"/>
      <c r="F6" s="126"/>
      <c r="G6" s="127"/>
      <c r="H6" s="128"/>
      <c r="I6" s="128"/>
      <c r="J6" s="125"/>
      <c r="K6" s="125"/>
      <c r="L6" s="126"/>
    </row>
    <row r="7" spans="1:20" x14ac:dyDescent="0.2">
      <c r="A7" s="69" t="s">
        <v>3</v>
      </c>
      <c r="B7" s="41" t="s">
        <v>138</v>
      </c>
      <c r="C7" s="56">
        <v>19581.806962999999</v>
      </c>
      <c r="D7" s="56">
        <v>18230.746204999999</v>
      </c>
      <c r="E7" s="56">
        <v>22268.764365999999</v>
      </c>
      <c r="F7" s="57">
        <f>E7/E$5*100</f>
        <v>17.367240903884699</v>
      </c>
      <c r="G7" s="129">
        <f t="shared" ref="G7:G37" si="2">E7-C7</f>
        <v>2686.9574030000003</v>
      </c>
      <c r="H7" s="129">
        <f t="shared" ref="H7" si="3">(G7/C7)*100</f>
        <v>13.721703048533932</v>
      </c>
      <c r="I7" s="59"/>
      <c r="J7" s="56">
        <v>93423.108343</v>
      </c>
      <c r="K7" s="56">
        <v>92877.081907</v>
      </c>
      <c r="L7" s="57">
        <f>K7/K$5*100</f>
        <v>15.345244648646636</v>
      </c>
      <c r="M7" s="85"/>
      <c r="N7" s="133"/>
      <c r="O7" s="76"/>
      <c r="P7" s="76"/>
      <c r="Q7" s="76"/>
      <c r="R7" s="76"/>
      <c r="S7" s="76"/>
      <c r="T7" s="76"/>
    </row>
    <row r="8" spans="1:20" x14ac:dyDescent="0.2">
      <c r="A8" s="69" t="s">
        <v>4</v>
      </c>
      <c r="B8" s="41" t="s">
        <v>139</v>
      </c>
      <c r="C8" s="56">
        <v>15480.837808</v>
      </c>
      <c r="D8" s="56">
        <v>14103.750733999999</v>
      </c>
      <c r="E8" s="56">
        <v>15730.560384</v>
      </c>
      <c r="F8" s="57">
        <f t="shared" ref="F8:F36" si="4">E8/E$5*100</f>
        <v>12.268145068666223</v>
      </c>
      <c r="G8" s="129">
        <f t="shared" ref="G8:G36" si="5">E8-C8</f>
        <v>249.72257600000012</v>
      </c>
      <c r="H8" s="129">
        <f t="shared" ref="H8:H36" si="6">(G8/C8)*100</f>
        <v>1.6131076308476762</v>
      </c>
      <c r="I8" s="59"/>
      <c r="J8" s="56">
        <v>75306.579060000004</v>
      </c>
      <c r="K8" s="56">
        <v>74334.185156000007</v>
      </c>
      <c r="L8" s="57">
        <f t="shared" ref="L8:L36" si="7">K8/K$5*100</f>
        <v>12.28156864487628</v>
      </c>
      <c r="M8" s="85"/>
      <c r="N8" s="133"/>
      <c r="O8" s="76"/>
      <c r="P8" s="76"/>
      <c r="Q8" s="76"/>
      <c r="R8" s="76"/>
      <c r="S8" s="76"/>
      <c r="T8" s="76"/>
    </row>
    <row r="9" spans="1:20" x14ac:dyDescent="0.2">
      <c r="A9" s="69" t="s">
        <v>5</v>
      </c>
      <c r="B9" s="41" t="s">
        <v>140</v>
      </c>
      <c r="C9" s="56">
        <v>13712.574184999999</v>
      </c>
      <c r="D9" s="56">
        <v>13203.816455</v>
      </c>
      <c r="E9" s="56">
        <v>16093.408807</v>
      </c>
      <c r="F9" s="57">
        <f t="shared" si="4"/>
        <v>12.551127809435492</v>
      </c>
      <c r="G9" s="129">
        <f t="shared" si="5"/>
        <v>2380.8346220000003</v>
      </c>
      <c r="H9" s="129">
        <f t="shared" si="6"/>
        <v>17.362419264826027</v>
      </c>
      <c r="I9" s="59"/>
      <c r="J9" s="56">
        <v>63924.251303999998</v>
      </c>
      <c r="K9" s="56">
        <v>71368.533171000003</v>
      </c>
      <c r="L9" s="57">
        <f t="shared" si="7"/>
        <v>11.791580648718753</v>
      </c>
      <c r="M9" s="85"/>
      <c r="N9" s="133"/>
      <c r="O9" s="76"/>
      <c r="P9" s="76"/>
      <c r="Q9" s="76"/>
      <c r="R9" s="76"/>
      <c r="S9" s="76"/>
      <c r="T9" s="76"/>
    </row>
    <row r="10" spans="1:20" x14ac:dyDescent="0.2">
      <c r="A10" s="69" t="s">
        <v>6</v>
      </c>
      <c r="B10" s="41" t="s">
        <v>169</v>
      </c>
      <c r="C10" s="56">
        <v>9149.4523750000008</v>
      </c>
      <c r="D10" s="56">
        <v>8970.0100259999999</v>
      </c>
      <c r="E10" s="56">
        <v>9809.749253</v>
      </c>
      <c r="F10" s="57">
        <f t="shared" si="4"/>
        <v>7.6505492484204769</v>
      </c>
      <c r="G10" s="129">
        <f t="shared" si="5"/>
        <v>660.2968779999992</v>
      </c>
      <c r="H10" s="129">
        <f t="shared" si="6"/>
        <v>7.216791245388599</v>
      </c>
      <c r="I10" s="59"/>
      <c r="J10" s="56">
        <v>46493.946731000004</v>
      </c>
      <c r="K10" s="56">
        <v>47360.827208000002</v>
      </c>
      <c r="L10" s="57">
        <f t="shared" si="7"/>
        <v>7.825003384546096</v>
      </c>
      <c r="M10" s="85"/>
      <c r="N10" s="133"/>
      <c r="O10" s="76"/>
      <c r="P10" s="76"/>
      <c r="Q10" s="76"/>
      <c r="R10" s="76"/>
      <c r="S10" s="76"/>
      <c r="T10" s="76"/>
    </row>
    <row r="11" spans="1:20" x14ac:dyDescent="0.2">
      <c r="A11" s="69" t="s">
        <v>7</v>
      </c>
      <c r="B11" s="41" t="s">
        <v>142</v>
      </c>
      <c r="C11" s="56">
        <v>7171.9437740000003</v>
      </c>
      <c r="D11" s="56">
        <v>5747.282991</v>
      </c>
      <c r="E11" s="56">
        <v>7341.6175979999998</v>
      </c>
      <c r="F11" s="57">
        <f t="shared" si="4"/>
        <v>5.7256720378854151</v>
      </c>
      <c r="G11" s="129">
        <f t="shared" si="5"/>
        <v>169.67382399999951</v>
      </c>
      <c r="H11" s="129">
        <f t="shared" si="6"/>
        <v>2.3657996959639789</v>
      </c>
      <c r="I11" s="59"/>
      <c r="J11" s="56">
        <v>36838.962557999999</v>
      </c>
      <c r="K11" s="56">
        <v>36935.939631000001</v>
      </c>
      <c r="L11" s="57">
        <f t="shared" si="7"/>
        <v>6.1025930006379738</v>
      </c>
      <c r="M11" s="85"/>
      <c r="N11" s="133"/>
      <c r="O11" s="76"/>
      <c r="P11" s="76"/>
      <c r="Q11" s="76"/>
      <c r="R11" s="76"/>
      <c r="S11" s="76"/>
      <c r="T11" s="76"/>
    </row>
    <row r="12" spans="1:20" x14ac:dyDescent="0.2">
      <c r="A12" s="69" t="s">
        <v>8</v>
      </c>
      <c r="B12" s="41" t="s">
        <v>141</v>
      </c>
      <c r="C12" s="56">
        <v>7011.7740299999996</v>
      </c>
      <c r="D12" s="56">
        <v>7469.5363360000001</v>
      </c>
      <c r="E12" s="56">
        <v>6489.0230060000004</v>
      </c>
      <c r="F12" s="57">
        <f t="shared" si="4"/>
        <v>5.0607399640061406</v>
      </c>
      <c r="G12" s="129">
        <f t="shared" si="5"/>
        <v>-522.75102399999923</v>
      </c>
      <c r="H12" s="129">
        <f t="shared" si="6"/>
        <v>-7.4553318712696628</v>
      </c>
      <c r="I12" s="59"/>
      <c r="J12" s="56">
        <v>35887.961437999998</v>
      </c>
      <c r="K12" s="56">
        <v>32906.858921999999</v>
      </c>
      <c r="L12" s="57">
        <f t="shared" si="7"/>
        <v>5.4369042438501936</v>
      </c>
      <c r="M12" s="85"/>
      <c r="N12" s="133"/>
      <c r="O12" s="76"/>
      <c r="P12" s="76"/>
      <c r="Q12" s="76"/>
      <c r="R12" s="76"/>
      <c r="S12" s="76"/>
      <c r="T12" s="76"/>
    </row>
    <row r="13" spans="1:20" x14ac:dyDescent="0.2">
      <c r="A13" s="69" t="s">
        <v>9</v>
      </c>
      <c r="B13" s="41" t="s">
        <v>147</v>
      </c>
      <c r="C13" s="56">
        <v>4092.3482760000002</v>
      </c>
      <c r="D13" s="56">
        <v>4159.2797200000005</v>
      </c>
      <c r="E13" s="56">
        <v>4811.9578650000003</v>
      </c>
      <c r="F13" s="57">
        <f t="shared" si="4"/>
        <v>3.7528095446729512</v>
      </c>
      <c r="G13" s="129">
        <f t="shared" si="5"/>
        <v>719.60958900000014</v>
      </c>
      <c r="H13" s="129">
        <f t="shared" si="6"/>
        <v>17.584270459584907</v>
      </c>
      <c r="I13" s="59"/>
      <c r="J13" s="56">
        <v>18278.542136</v>
      </c>
      <c r="K13" s="56">
        <v>24913.230887999998</v>
      </c>
      <c r="L13" s="57">
        <f t="shared" si="7"/>
        <v>4.1161890007201736</v>
      </c>
      <c r="M13" s="85"/>
      <c r="N13" s="133"/>
      <c r="O13" s="76"/>
      <c r="P13" s="76"/>
      <c r="Q13" s="76"/>
      <c r="R13" s="76"/>
      <c r="S13" s="76"/>
      <c r="T13" s="76"/>
    </row>
    <row r="14" spans="1:20" x14ac:dyDescent="0.2">
      <c r="A14" s="69" t="s">
        <v>10</v>
      </c>
      <c r="B14" s="41" t="s">
        <v>149</v>
      </c>
      <c r="C14" s="56">
        <v>3467.5302689999999</v>
      </c>
      <c r="D14" s="56">
        <v>4989.0992500000002</v>
      </c>
      <c r="E14" s="56">
        <v>5346.8167819999999</v>
      </c>
      <c r="F14" s="57">
        <f t="shared" si="4"/>
        <v>4.169941968747291</v>
      </c>
      <c r="G14" s="129">
        <f t="shared" si="5"/>
        <v>1879.286513</v>
      </c>
      <c r="H14" s="129">
        <f t="shared" si="6"/>
        <v>54.196686610091717</v>
      </c>
      <c r="I14" s="59"/>
      <c r="J14" s="56">
        <v>17276.388155000001</v>
      </c>
      <c r="K14" s="56">
        <v>24740.253159</v>
      </c>
      <c r="L14" s="57">
        <f t="shared" si="7"/>
        <v>4.0876094468004007</v>
      </c>
      <c r="M14" s="85"/>
      <c r="N14" s="133"/>
      <c r="O14" s="76"/>
      <c r="P14" s="76"/>
      <c r="Q14" s="76"/>
      <c r="R14" s="76"/>
      <c r="S14" s="76"/>
      <c r="T14" s="76"/>
    </row>
    <row r="15" spans="1:20" x14ac:dyDescent="0.2">
      <c r="A15" s="69" t="s">
        <v>11</v>
      </c>
      <c r="B15" s="41" t="s">
        <v>143</v>
      </c>
      <c r="C15" s="56">
        <v>5113.7810259999997</v>
      </c>
      <c r="D15" s="56">
        <v>4830.3956200000002</v>
      </c>
      <c r="E15" s="56">
        <v>4523.7484329999997</v>
      </c>
      <c r="F15" s="57">
        <f t="shared" si="4"/>
        <v>3.5280371884681299</v>
      </c>
      <c r="G15" s="129">
        <f t="shared" si="5"/>
        <v>-590.03259299999991</v>
      </c>
      <c r="H15" s="129">
        <f t="shared" si="6"/>
        <v>-11.538088744905126</v>
      </c>
      <c r="I15" s="59"/>
      <c r="J15" s="56">
        <v>25621.884244000001</v>
      </c>
      <c r="K15" s="56">
        <v>23739.590007999999</v>
      </c>
      <c r="L15" s="57">
        <f t="shared" si="7"/>
        <v>3.9222788771087687</v>
      </c>
      <c r="M15" s="85"/>
      <c r="N15" s="133"/>
      <c r="O15" s="76"/>
      <c r="P15" s="76"/>
      <c r="Q15" s="76"/>
      <c r="R15" s="76"/>
      <c r="S15" s="76"/>
      <c r="T15" s="76"/>
    </row>
    <row r="16" spans="1:20" x14ac:dyDescent="0.2">
      <c r="A16" s="69" t="s">
        <v>12</v>
      </c>
      <c r="B16" s="41" t="s">
        <v>146</v>
      </c>
      <c r="C16" s="56">
        <v>4192.7588169999999</v>
      </c>
      <c r="D16" s="56">
        <v>3623.050111</v>
      </c>
      <c r="E16" s="56">
        <v>4302.3192140000001</v>
      </c>
      <c r="F16" s="57">
        <f t="shared" si="4"/>
        <v>3.3553462153037845</v>
      </c>
      <c r="G16" s="129">
        <f t="shared" si="5"/>
        <v>109.56039700000019</v>
      </c>
      <c r="H16" s="129">
        <f t="shared" si="6"/>
        <v>2.6130860796422528</v>
      </c>
      <c r="I16" s="59"/>
      <c r="J16" s="56">
        <v>20476.658488000001</v>
      </c>
      <c r="K16" s="56">
        <v>22475.443048000001</v>
      </c>
      <c r="L16" s="57">
        <f t="shared" si="7"/>
        <v>3.7134152481624243</v>
      </c>
      <c r="M16" s="85"/>
      <c r="N16" s="133"/>
      <c r="O16" s="76"/>
      <c r="P16" s="76"/>
      <c r="Q16" s="76"/>
      <c r="R16" s="76"/>
      <c r="S16" s="76"/>
      <c r="T16" s="76"/>
    </row>
    <row r="17" spans="1:20" x14ac:dyDescent="0.2">
      <c r="A17" s="69" t="s">
        <v>13</v>
      </c>
      <c r="B17" s="41" t="s">
        <v>148</v>
      </c>
      <c r="C17" s="56">
        <v>4015.043936</v>
      </c>
      <c r="D17" s="56">
        <v>3816.1597670000001</v>
      </c>
      <c r="E17" s="56">
        <v>5074.0869769999999</v>
      </c>
      <c r="F17" s="57">
        <f t="shared" si="4"/>
        <v>3.9572420565628375</v>
      </c>
      <c r="G17" s="129">
        <f t="shared" si="5"/>
        <v>1059.0430409999999</v>
      </c>
      <c r="H17" s="129">
        <f t="shared" si="6"/>
        <v>26.376873027573261</v>
      </c>
      <c r="I17" s="59"/>
      <c r="J17" s="56">
        <v>18562.807504</v>
      </c>
      <c r="K17" s="56">
        <v>22042.830113</v>
      </c>
      <c r="L17" s="57">
        <f t="shared" si="7"/>
        <v>3.6419385050365864</v>
      </c>
      <c r="M17" s="85"/>
      <c r="N17" s="133"/>
      <c r="O17" s="76"/>
      <c r="P17" s="76"/>
      <c r="Q17" s="76"/>
      <c r="R17" s="76"/>
      <c r="S17" s="76"/>
      <c r="T17" s="76"/>
    </row>
    <row r="18" spans="1:20" x14ac:dyDescent="0.2">
      <c r="A18" s="69" t="s">
        <v>14</v>
      </c>
      <c r="B18" s="41" t="s">
        <v>144</v>
      </c>
      <c r="C18" s="56">
        <v>4645.2262909999999</v>
      </c>
      <c r="D18" s="56">
        <v>3988.5786229999999</v>
      </c>
      <c r="E18" s="56">
        <v>3449.4553700000001</v>
      </c>
      <c r="F18" s="57">
        <f t="shared" si="4"/>
        <v>2.6902041538261408</v>
      </c>
      <c r="G18" s="129">
        <f t="shared" si="5"/>
        <v>-1195.7709209999998</v>
      </c>
      <c r="H18" s="129">
        <f t="shared" si="6"/>
        <v>-25.741930448399756</v>
      </c>
      <c r="I18" s="129"/>
      <c r="J18" s="130">
        <v>22678.456381</v>
      </c>
      <c r="K18" s="130">
        <v>21491.370844000001</v>
      </c>
      <c r="L18" s="57">
        <f t="shared" si="7"/>
        <v>3.5508258513784718</v>
      </c>
      <c r="M18" s="85"/>
      <c r="N18" s="133"/>
      <c r="O18" s="76"/>
      <c r="P18" s="76"/>
      <c r="Q18" s="76"/>
      <c r="R18" s="76"/>
      <c r="S18" s="76"/>
      <c r="T18" s="76"/>
    </row>
    <row r="19" spans="1:20" x14ac:dyDescent="0.2">
      <c r="A19" s="69" t="s">
        <v>15</v>
      </c>
      <c r="B19" s="41" t="s">
        <v>145</v>
      </c>
      <c r="C19" s="56">
        <v>4890.665927</v>
      </c>
      <c r="D19" s="56">
        <v>3480.6776380000001</v>
      </c>
      <c r="E19" s="56">
        <v>4167.1522729999997</v>
      </c>
      <c r="F19" s="57">
        <f t="shared" si="4"/>
        <v>3.2499305403248746</v>
      </c>
      <c r="G19" s="129">
        <f t="shared" si="5"/>
        <v>-723.51365400000032</v>
      </c>
      <c r="H19" s="129">
        <f t="shared" si="6"/>
        <v>-14.793765609825925</v>
      </c>
      <c r="I19" s="59"/>
      <c r="J19" s="56">
        <v>21031.352134000001</v>
      </c>
      <c r="K19" s="56">
        <v>20006.944342999999</v>
      </c>
      <c r="L19" s="57">
        <f t="shared" si="7"/>
        <v>3.3055674156796786</v>
      </c>
      <c r="M19" s="85"/>
      <c r="N19" s="133"/>
      <c r="O19" s="76"/>
      <c r="P19" s="76"/>
      <c r="Q19" s="76"/>
      <c r="R19" s="76"/>
      <c r="S19" s="76"/>
      <c r="T19" s="76"/>
    </row>
    <row r="20" spans="1:20" x14ac:dyDescent="0.2">
      <c r="A20" s="69" t="s">
        <v>16</v>
      </c>
      <c r="B20" s="41" t="s">
        <v>150</v>
      </c>
      <c r="C20" s="56">
        <v>2185.1761379999998</v>
      </c>
      <c r="D20" s="56">
        <v>2534.5335599999999</v>
      </c>
      <c r="E20" s="56">
        <v>2974.819</v>
      </c>
      <c r="F20" s="57">
        <f t="shared" si="4"/>
        <v>2.3200388386764152</v>
      </c>
      <c r="G20" s="129">
        <f t="shared" si="5"/>
        <v>789.64286200000015</v>
      </c>
      <c r="H20" s="129">
        <f t="shared" si="6"/>
        <v>36.136348382548569</v>
      </c>
      <c r="I20" s="59"/>
      <c r="J20" s="56">
        <v>10006.954046999999</v>
      </c>
      <c r="K20" s="56">
        <v>11703.585730000001</v>
      </c>
      <c r="L20" s="57">
        <f t="shared" si="7"/>
        <v>1.9336781755599484</v>
      </c>
      <c r="M20" s="85"/>
      <c r="N20" s="133"/>
      <c r="O20" s="76"/>
      <c r="P20" s="76"/>
      <c r="Q20" s="76"/>
      <c r="R20" s="76"/>
      <c r="S20" s="76"/>
      <c r="T20" s="76"/>
    </row>
    <row r="21" spans="1:20" x14ac:dyDescent="0.2">
      <c r="A21" s="69" t="s">
        <v>17</v>
      </c>
      <c r="B21" s="41" t="s">
        <v>152</v>
      </c>
      <c r="C21" s="56">
        <v>1400.3861569999999</v>
      </c>
      <c r="D21" s="56">
        <v>1999.5988460000001</v>
      </c>
      <c r="E21" s="56">
        <v>2045.010059</v>
      </c>
      <c r="F21" s="57">
        <f t="shared" si="4"/>
        <v>1.5948878780066778</v>
      </c>
      <c r="G21" s="129">
        <f t="shared" si="5"/>
        <v>644.62390200000004</v>
      </c>
      <c r="H21" s="129">
        <f t="shared" si="6"/>
        <v>46.03186762292453</v>
      </c>
      <c r="I21" s="59"/>
      <c r="J21" s="56">
        <v>7425.8652320000001</v>
      </c>
      <c r="K21" s="56">
        <v>8880.0812380000007</v>
      </c>
      <c r="L21" s="57">
        <f t="shared" si="7"/>
        <v>1.4671759308008219</v>
      </c>
      <c r="M21" s="85"/>
      <c r="N21" s="133"/>
      <c r="O21" s="76"/>
      <c r="P21" s="76"/>
      <c r="Q21" s="76"/>
      <c r="R21" s="76"/>
      <c r="S21" s="76"/>
      <c r="T21" s="76"/>
    </row>
    <row r="22" spans="1:20" x14ac:dyDescent="0.2">
      <c r="A22" s="69" t="s">
        <v>18</v>
      </c>
      <c r="B22" s="41" t="s">
        <v>151</v>
      </c>
      <c r="C22" s="56">
        <v>1347.1630720000001</v>
      </c>
      <c r="D22" s="56">
        <v>1684.8738980000001</v>
      </c>
      <c r="E22" s="56">
        <v>1584.2993120000001</v>
      </c>
      <c r="F22" s="57">
        <f t="shared" si="4"/>
        <v>1.2355830509111054</v>
      </c>
      <c r="G22" s="129">
        <f t="shared" si="5"/>
        <v>237.13624000000004</v>
      </c>
      <c r="H22" s="129">
        <f t="shared" si="6"/>
        <v>17.60263808656418</v>
      </c>
      <c r="I22" s="59"/>
      <c r="J22" s="56">
        <v>8189.4274189999996</v>
      </c>
      <c r="K22" s="56">
        <v>7809.4914639999997</v>
      </c>
      <c r="L22" s="57">
        <f t="shared" si="7"/>
        <v>1.2902920143054746</v>
      </c>
      <c r="M22" s="85"/>
      <c r="N22" s="133"/>
      <c r="O22" s="76"/>
      <c r="P22" s="76"/>
      <c r="Q22" s="76"/>
      <c r="R22" s="76"/>
      <c r="S22" s="76"/>
      <c r="T22" s="76"/>
    </row>
    <row r="23" spans="1:20" x14ac:dyDescent="0.2">
      <c r="A23" s="69" t="s">
        <v>19</v>
      </c>
      <c r="B23" s="41" t="s">
        <v>153</v>
      </c>
      <c r="C23" s="56">
        <v>1163.0645039999999</v>
      </c>
      <c r="D23" s="56">
        <v>1274.8109930000001</v>
      </c>
      <c r="E23" s="56">
        <v>1427.9582809999999</v>
      </c>
      <c r="F23" s="57">
        <f t="shared" si="4"/>
        <v>1.1136538632870137</v>
      </c>
      <c r="G23" s="129">
        <f t="shared" si="5"/>
        <v>264.893777</v>
      </c>
      <c r="H23" s="129">
        <f t="shared" si="6"/>
        <v>22.775501796244313</v>
      </c>
      <c r="I23" s="59"/>
      <c r="J23" s="56">
        <v>5185.2680339999997</v>
      </c>
      <c r="K23" s="56">
        <v>6532.9307719999997</v>
      </c>
      <c r="L23" s="57">
        <f t="shared" si="7"/>
        <v>1.0793773761044088</v>
      </c>
      <c r="M23" s="85"/>
      <c r="N23" s="133"/>
      <c r="O23" s="76"/>
      <c r="P23" s="76"/>
      <c r="Q23" s="76"/>
      <c r="R23" s="76"/>
      <c r="S23" s="76"/>
      <c r="T23" s="76"/>
    </row>
    <row r="24" spans="1:20" x14ac:dyDescent="0.2">
      <c r="A24" s="69" t="s">
        <v>20</v>
      </c>
      <c r="B24" s="41" t="s">
        <v>154</v>
      </c>
      <c r="C24" s="56">
        <v>749.64066800000001</v>
      </c>
      <c r="D24" s="56">
        <v>762.503693</v>
      </c>
      <c r="E24" s="56">
        <v>959.38024199999995</v>
      </c>
      <c r="F24" s="57">
        <f t="shared" si="4"/>
        <v>0.74821339466326464</v>
      </c>
      <c r="G24" s="129">
        <f t="shared" si="5"/>
        <v>209.73957399999995</v>
      </c>
      <c r="H24" s="129">
        <f t="shared" si="6"/>
        <v>27.978681380717184</v>
      </c>
      <c r="I24" s="59"/>
      <c r="J24" s="56">
        <v>4034.538399</v>
      </c>
      <c r="K24" s="56">
        <v>5342.1309739999997</v>
      </c>
      <c r="L24" s="57">
        <f t="shared" si="7"/>
        <v>0.88263223884690667</v>
      </c>
      <c r="M24" s="85"/>
      <c r="N24" s="133"/>
      <c r="O24" s="76"/>
      <c r="P24" s="76"/>
      <c r="Q24" s="76"/>
      <c r="R24" s="76"/>
      <c r="S24" s="76"/>
      <c r="T24" s="76"/>
    </row>
    <row r="25" spans="1:20" x14ac:dyDescent="0.2">
      <c r="A25" s="69" t="s">
        <v>21</v>
      </c>
      <c r="B25" s="41" t="s">
        <v>155</v>
      </c>
      <c r="C25" s="56">
        <v>738.78189699999996</v>
      </c>
      <c r="D25" s="56">
        <v>658.92079200000001</v>
      </c>
      <c r="E25" s="56">
        <v>740.72639600000002</v>
      </c>
      <c r="F25" s="57">
        <f t="shared" si="4"/>
        <v>0.57768691391066374</v>
      </c>
      <c r="G25" s="129">
        <f t="shared" si="5"/>
        <v>1.9444990000000644</v>
      </c>
      <c r="H25" s="129">
        <f t="shared" si="6"/>
        <v>0.26320339032347251</v>
      </c>
      <c r="I25" s="59"/>
      <c r="J25" s="56">
        <v>3558.241947</v>
      </c>
      <c r="K25" s="56">
        <v>3497.1371359999998</v>
      </c>
      <c r="L25" s="57">
        <f t="shared" si="7"/>
        <v>0.5778005060012853</v>
      </c>
      <c r="M25" s="85"/>
      <c r="N25" s="133"/>
      <c r="O25" s="76"/>
      <c r="P25" s="76"/>
      <c r="Q25" s="76"/>
      <c r="R25" s="76"/>
      <c r="S25" s="76"/>
      <c r="T25" s="76"/>
    </row>
    <row r="26" spans="1:20" x14ac:dyDescent="0.2">
      <c r="A26" s="69" t="s">
        <v>22</v>
      </c>
      <c r="B26" s="41" t="s">
        <v>157</v>
      </c>
      <c r="C26" s="56">
        <v>602.35012700000004</v>
      </c>
      <c r="D26" s="56">
        <v>675.77277100000003</v>
      </c>
      <c r="E26" s="56">
        <v>530.22309800000005</v>
      </c>
      <c r="F26" s="57">
        <f t="shared" si="4"/>
        <v>0.41351698389829139</v>
      </c>
      <c r="G26" s="129">
        <f t="shared" si="5"/>
        <v>-72.127028999999993</v>
      </c>
      <c r="H26" s="129">
        <f t="shared" si="6"/>
        <v>-11.974269742288937</v>
      </c>
      <c r="I26" s="59"/>
      <c r="J26" s="56">
        <v>2600.8337729999998</v>
      </c>
      <c r="K26" s="56">
        <v>3149.0594420000002</v>
      </c>
      <c r="L26" s="57">
        <f t="shared" si="7"/>
        <v>0.52029076020075338</v>
      </c>
      <c r="M26" s="85"/>
      <c r="N26" s="133"/>
      <c r="O26" s="76"/>
      <c r="P26" s="76"/>
      <c r="Q26" s="76"/>
      <c r="R26" s="76"/>
      <c r="S26" s="76"/>
      <c r="T26" s="76"/>
    </row>
    <row r="27" spans="1:20" x14ac:dyDescent="0.2">
      <c r="A27" s="69" t="s">
        <v>23</v>
      </c>
      <c r="B27" s="41" t="s">
        <v>158</v>
      </c>
      <c r="C27" s="56">
        <v>411.30764299999998</v>
      </c>
      <c r="D27" s="56">
        <v>408.20199700000001</v>
      </c>
      <c r="E27" s="56">
        <v>518.92507599999999</v>
      </c>
      <c r="F27" s="57">
        <f t="shared" si="4"/>
        <v>0.40470574199072634</v>
      </c>
      <c r="G27" s="129">
        <f t="shared" si="5"/>
        <v>107.61743300000001</v>
      </c>
      <c r="H27" s="129">
        <f t="shared" si="6"/>
        <v>26.164705380882019</v>
      </c>
      <c r="I27" s="59"/>
      <c r="J27" s="56">
        <v>1945.868704</v>
      </c>
      <c r="K27" s="56">
        <v>2507.2818229999998</v>
      </c>
      <c r="L27" s="57">
        <f t="shared" si="7"/>
        <v>0.41425561814663275</v>
      </c>
      <c r="M27" s="85"/>
      <c r="N27" s="133"/>
      <c r="O27" s="76"/>
      <c r="P27" s="76"/>
      <c r="Q27" s="76"/>
      <c r="R27" s="76"/>
      <c r="S27" s="76"/>
      <c r="T27" s="76"/>
    </row>
    <row r="28" spans="1:20" x14ac:dyDescent="0.2">
      <c r="A28" s="69" t="s">
        <v>24</v>
      </c>
      <c r="B28" s="41" t="s">
        <v>161</v>
      </c>
      <c r="C28" s="56">
        <v>361.808739</v>
      </c>
      <c r="D28" s="56">
        <v>526.71891800000003</v>
      </c>
      <c r="E28" s="56">
        <v>812.04230399999994</v>
      </c>
      <c r="F28" s="57">
        <f t="shared" si="4"/>
        <v>0.633305651176855</v>
      </c>
      <c r="G28" s="129">
        <f t="shared" si="5"/>
        <v>450.23356499999994</v>
      </c>
      <c r="H28" s="129">
        <f t="shared" si="6"/>
        <v>124.43966009345063</v>
      </c>
      <c r="I28" s="59"/>
      <c r="J28" s="56">
        <v>1684.6021949999999</v>
      </c>
      <c r="K28" s="56">
        <v>2497.0886190000001</v>
      </c>
      <c r="L28" s="57">
        <f t="shared" si="7"/>
        <v>0.41257148675574579</v>
      </c>
      <c r="M28" s="85"/>
      <c r="N28" s="133"/>
      <c r="O28" s="76"/>
      <c r="P28" s="76"/>
      <c r="Q28" s="76"/>
      <c r="R28" s="76"/>
      <c r="S28" s="76"/>
      <c r="T28" s="76"/>
    </row>
    <row r="29" spans="1:20" x14ac:dyDescent="0.2">
      <c r="A29" s="69" t="s">
        <v>25</v>
      </c>
      <c r="B29" s="41" t="s">
        <v>156</v>
      </c>
      <c r="C29" s="56">
        <v>794.91903000000002</v>
      </c>
      <c r="D29" s="56">
        <v>404.29497600000002</v>
      </c>
      <c r="E29" s="56">
        <v>270.59649000000002</v>
      </c>
      <c r="F29" s="57">
        <f t="shared" si="4"/>
        <v>0.21103615595083744</v>
      </c>
      <c r="G29" s="129">
        <f t="shared" si="5"/>
        <v>-524.32254</v>
      </c>
      <c r="H29" s="129">
        <f t="shared" si="6"/>
        <v>-65.959238640946865</v>
      </c>
      <c r="I29" s="59"/>
      <c r="J29" s="56">
        <v>3387.9983659999998</v>
      </c>
      <c r="K29" s="56">
        <v>2487.1602889999999</v>
      </c>
      <c r="L29" s="57">
        <f t="shared" si="7"/>
        <v>0.4109311181128652</v>
      </c>
      <c r="M29" s="85"/>
      <c r="N29" s="133"/>
      <c r="O29" s="76"/>
      <c r="P29" s="76"/>
      <c r="Q29" s="76"/>
      <c r="R29" s="76"/>
      <c r="S29" s="76"/>
      <c r="T29" s="76"/>
    </row>
    <row r="30" spans="1:20" x14ac:dyDescent="0.2">
      <c r="A30" s="69" t="s">
        <v>26</v>
      </c>
      <c r="B30" s="41" t="s">
        <v>162</v>
      </c>
      <c r="C30" s="56">
        <v>282.05230599999999</v>
      </c>
      <c r="D30" s="56">
        <v>324.56034899999997</v>
      </c>
      <c r="E30" s="56">
        <v>393.96271200000001</v>
      </c>
      <c r="F30" s="57">
        <f t="shared" si="4"/>
        <v>0.3072485394339256</v>
      </c>
      <c r="G30" s="129">
        <f t="shared" si="5"/>
        <v>111.91040600000002</v>
      </c>
      <c r="H30" s="129">
        <f t="shared" si="6"/>
        <v>39.677181721038664</v>
      </c>
      <c r="I30" s="59"/>
      <c r="J30" s="56">
        <v>1486.87535</v>
      </c>
      <c r="K30" s="56">
        <v>2425.046202</v>
      </c>
      <c r="L30" s="57">
        <f t="shared" si="7"/>
        <v>0.40066856634474718</v>
      </c>
      <c r="M30" s="85"/>
      <c r="N30" s="133"/>
      <c r="O30" s="76"/>
      <c r="P30" s="76"/>
      <c r="Q30" s="76"/>
      <c r="R30" s="76"/>
      <c r="S30" s="76"/>
      <c r="T30" s="76"/>
    </row>
    <row r="31" spans="1:20" x14ac:dyDescent="0.2">
      <c r="A31" s="69" t="s">
        <v>27</v>
      </c>
      <c r="B31" s="41" t="s">
        <v>166</v>
      </c>
      <c r="C31" s="56">
        <v>184.024776</v>
      </c>
      <c r="D31" s="56">
        <v>627.87443399999995</v>
      </c>
      <c r="E31" s="56">
        <v>585.45723499999997</v>
      </c>
      <c r="F31" s="57">
        <f t="shared" si="4"/>
        <v>0.45659366959270636</v>
      </c>
      <c r="G31" s="129">
        <f t="shared" si="5"/>
        <v>401.43245899999999</v>
      </c>
      <c r="H31" s="129">
        <f t="shared" si="6"/>
        <v>218.14044158923468</v>
      </c>
      <c r="I31" s="59"/>
      <c r="J31" s="56">
        <v>1083.3457539999999</v>
      </c>
      <c r="K31" s="56">
        <v>1966.7363539999999</v>
      </c>
      <c r="L31" s="57">
        <f t="shared" si="7"/>
        <v>0.32494615347344019</v>
      </c>
      <c r="M31" s="85"/>
      <c r="N31" s="133"/>
      <c r="O31" s="76"/>
      <c r="P31" s="76"/>
      <c r="Q31" s="76"/>
      <c r="R31" s="76"/>
      <c r="S31" s="76"/>
      <c r="T31" s="76"/>
    </row>
    <row r="32" spans="1:20" x14ac:dyDescent="0.2">
      <c r="A32" s="69" t="s">
        <v>28</v>
      </c>
      <c r="B32" s="41" t="s">
        <v>163</v>
      </c>
      <c r="C32" s="56">
        <v>301.10304400000001</v>
      </c>
      <c r="D32" s="56">
        <v>868.06133899999998</v>
      </c>
      <c r="E32" s="56">
        <v>247.17027999999999</v>
      </c>
      <c r="F32" s="57">
        <f t="shared" si="4"/>
        <v>0.19276623195109496</v>
      </c>
      <c r="G32" s="129">
        <f t="shared" si="5"/>
        <v>-53.93276400000002</v>
      </c>
      <c r="H32" s="129">
        <f t="shared" si="6"/>
        <v>-17.911729912634165</v>
      </c>
      <c r="I32" s="59"/>
      <c r="J32" s="56">
        <v>1983.7082089999999</v>
      </c>
      <c r="K32" s="56">
        <v>1936.0060599999999</v>
      </c>
      <c r="L32" s="57">
        <f t="shared" si="7"/>
        <v>0.31986886346957222</v>
      </c>
      <c r="M32" s="85"/>
      <c r="N32" s="133"/>
      <c r="O32" s="76"/>
      <c r="P32" s="76"/>
      <c r="Q32" s="76"/>
      <c r="R32" s="76"/>
      <c r="S32" s="76"/>
      <c r="T32" s="76"/>
    </row>
    <row r="33" spans="1:23" x14ac:dyDescent="0.2">
      <c r="A33" s="69" t="s">
        <v>29</v>
      </c>
      <c r="B33" s="41" t="s">
        <v>160</v>
      </c>
      <c r="C33" s="56">
        <v>467.49796900000001</v>
      </c>
      <c r="D33" s="56">
        <v>311.58624099999997</v>
      </c>
      <c r="E33" s="56">
        <v>445.54042900000002</v>
      </c>
      <c r="F33" s="57">
        <f t="shared" si="4"/>
        <v>0.34747361082491135</v>
      </c>
      <c r="G33" s="129">
        <f t="shared" si="5"/>
        <v>-21.957539999999995</v>
      </c>
      <c r="H33" s="129">
        <f t="shared" si="6"/>
        <v>-4.6968204047962381</v>
      </c>
      <c r="I33" s="59"/>
      <c r="J33" s="56">
        <v>2025.5566879999999</v>
      </c>
      <c r="K33" s="56">
        <v>1743.5041980000001</v>
      </c>
      <c r="L33" s="57">
        <f t="shared" si="7"/>
        <v>0.28806351270857489</v>
      </c>
      <c r="M33" s="85"/>
      <c r="N33" s="133"/>
      <c r="O33" s="76"/>
      <c r="P33" s="76"/>
      <c r="Q33" s="76"/>
      <c r="R33" s="76"/>
      <c r="S33" s="76"/>
      <c r="T33" s="76"/>
    </row>
    <row r="34" spans="1:23" x14ac:dyDescent="0.2">
      <c r="A34" s="69" t="s">
        <v>30</v>
      </c>
      <c r="B34" s="41" t="s">
        <v>165</v>
      </c>
      <c r="C34" s="56">
        <v>357.137248</v>
      </c>
      <c r="D34" s="56">
        <v>361.756843</v>
      </c>
      <c r="E34" s="56">
        <v>455.92744699999997</v>
      </c>
      <c r="F34" s="57">
        <f t="shared" si="4"/>
        <v>0.35557436760306521</v>
      </c>
      <c r="G34" s="129">
        <f t="shared" si="5"/>
        <v>98.790198999999973</v>
      </c>
      <c r="H34" s="129">
        <f t="shared" si="6"/>
        <v>27.661690163441023</v>
      </c>
      <c r="I34" s="59"/>
      <c r="J34" s="56">
        <v>1510.419429</v>
      </c>
      <c r="K34" s="56">
        <v>1674.6113660000001</v>
      </c>
      <c r="L34" s="57">
        <f t="shared" si="7"/>
        <v>0.27668096989099705</v>
      </c>
      <c r="M34" s="85"/>
      <c r="N34" s="133"/>
      <c r="O34" s="76"/>
      <c r="P34" s="76"/>
      <c r="Q34" s="76"/>
      <c r="R34" s="76"/>
      <c r="S34" s="76"/>
      <c r="T34" s="76"/>
    </row>
    <row r="35" spans="1:23" x14ac:dyDescent="0.2">
      <c r="A35" s="69" t="s">
        <v>31</v>
      </c>
      <c r="B35" s="41" t="s">
        <v>159</v>
      </c>
      <c r="C35" s="56">
        <v>470.73198000000002</v>
      </c>
      <c r="D35" s="56">
        <v>306.33787100000001</v>
      </c>
      <c r="E35" s="56">
        <v>399.67034000000001</v>
      </c>
      <c r="F35" s="57">
        <f t="shared" si="4"/>
        <v>0.31169987534267068</v>
      </c>
      <c r="G35" s="129">
        <f t="shared" si="5"/>
        <v>-71.061640000000011</v>
      </c>
      <c r="H35" s="129">
        <f t="shared" si="6"/>
        <v>-15.095987317453979</v>
      </c>
      <c r="I35" s="59"/>
      <c r="J35" s="56">
        <v>2135.2350649999998</v>
      </c>
      <c r="K35" s="56">
        <v>1657.6231929999999</v>
      </c>
      <c r="L35" s="57">
        <f t="shared" si="7"/>
        <v>0.27387416690509397</v>
      </c>
      <c r="M35" s="85"/>
      <c r="N35" s="133"/>
      <c r="O35" s="76"/>
      <c r="P35" s="76"/>
      <c r="Q35" s="76"/>
      <c r="R35" s="76"/>
      <c r="S35" s="76"/>
      <c r="T35" s="76"/>
    </row>
    <row r="36" spans="1:23" x14ac:dyDescent="0.2">
      <c r="A36" s="69" t="s">
        <v>32</v>
      </c>
      <c r="B36" s="41" t="s">
        <v>177</v>
      </c>
      <c r="C36" s="56">
        <v>303.28060099999999</v>
      </c>
      <c r="D36" s="56">
        <v>276.67463199999997</v>
      </c>
      <c r="E36" s="56">
        <v>287.77143100000001</v>
      </c>
      <c r="F36" s="57">
        <f t="shared" si="4"/>
        <v>0.22443076253765029</v>
      </c>
      <c r="G36" s="129">
        <f t="shared" si="5"/>
        <v>-15.509169999999983</v>
      </c>
      <c r="H36" s="129">
        <f t="shared" si="6"/>
        <v>-5.1138021847958504</v>
      </c>
      <c r="I36" s="59"/>
      <c r="J36" s="56">
        <v>1149.5979339999999</v>
      </c>
      <c r="K36" s="56">
        <v>1449.5374670000001</v>
      </c>
      <c r="L36" s="57">
        <f t="shared" si="7"/>
        <v>0.23949403450000181</v>
      </c>
      <c r="M36" s="85"/>
      <c r="N36" s="133"/>
      <c r="O36" s="76"/>
      <c r="P36" s="76"/>
      <c r="Q36" s="76"/>
      <c r="R36" s="76"/>
      <c r="S36" s="76"/>
      <c r="T36" s="76"/>
    </row>
    <row r="37" spans="1:23" x14ac:dyDescent="0.2">
      <c r="A37" s="70"/>
      <c r="B37" s="35" t="s">
        <v>107</v>
      </c>
      <c r="C37" s="65">
        <f>SUM(C7:C36)</f>
        <v>114646.16957599996</v>
      </c>
      <c r="D37" s="65">
        <f>SUM(D7:D36)</f>
        <v>110619.46562900001</v>
      </c>
      <c r="E37" s="65">
        <f t="shared" ref="E37" si="8">SUM(E7:E36)</f>
        <v>124088.14045999998</v>
      </c>
      <c r="F37" s="68">
        <f>E37/E$5*100</f>
        <v>96.77540222996231</v>
      </c>
      <c r="G37" s="71">
        <f t="shared" si="2"/>
        <v>9441.9708840000239</v>
      </c>
      <c r="H37" s="71">
        <f>(G37/C37)*100</f>
        <v>8.2357491043264712</v>
      </c>
      <c r="I37" s="67"/>
      <c r="J37" s="65">
        <f>SUM(J7:J36)</f>
        <v>555195.23502100003</v>
      </c>
      <c r="K37" s="65">
        <f t="shared" ref="K37" si="9">SUM(K7:K36)</f>
        <v>582452.10072500003</v>
      </c>
      <c r="L37" s="68">
        <f>K37/K$5*100</f>
        <v>96.233320408289714</v>
      </c>
      <c r="N37" s="85"/>
      <c r="O37" s="85"/>
      <c r="P37" s="86"/>
      <c r="Q37" s="86"/>
      <c r="R37" s="86"/>
      <c r="S37" s="86"/>
      <c r="T37" s="86"/>
    </row>
    <row r="38" spans="1:23" x14ac:dyDescent="0.2">
      <c r="A38" s="70"/>
      <c r="B38" s="35" t="s">
        <v>33</v>
      </c>
      <c r="C38" s="81">
        <f>C5-C37</f>
        <v>4864.133340000044</v>
      </c>
      <c r="D38" s="81">
        <f t="shared" ref="D38:E38" si="10">D5-D37</f>
        <v>4075.7288739999931</v>
      </c>
      <c r="E38" s="81">
        <f t="shared" si="10"/>
        <v>4134.6698830000241</v>
      </c>
      <c r="F38" s="71">
        <f>E38/E$5*100</f>
        <v>3.2245977700376822</v>
      </c>
      <c r="G38" s="71">
        <f>E38-C38</f>
        <v>-729.46345700001984</v>
      </c>
      <c r="H38" s="71">
        <f>(G38/C38)*100</f>
        <v>-14.996781667173895</v>
      </c>
      <c r="I38" s="67"/>
      <c r="J38" s="81">
        <f>J5-J37</f>
        <v>24100.031131999916</v>
      </c>
      <c r="K38" s="81">
        <f>K5-K37</f>
        <v>22797.825447999989</v>
      </c>
      <c r="L38" s="71">
        <f>K38/K$5*100</f>
        <v>3.7666795917102904</v>
      </c>
      <c r="N38" s="85"/>
      <c r="O38" s="85"/>
      <c r="P38" s="87"/>
      <c r="Q38" s="87"/>
      <c r="R38" s="87"/>
      <c r="S38" s="76"/>
      <c r="T38" s="76"/>
      <c r="U38" s="76"/>
      <c r="V38" s="76"/>
      <c r="W38" s="76"/>
    </row>
    <row r="39" spans="1:23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P39" s="87"/>
      <c r="Q39" s="87"/>
      <c r="R39" s="87"/>
    </row>
    <row r="40" spans="1:23" ht="12.75" x14ac:dyDescent="0.2">
      <c r="A40" s="104" t="s">
        <v>125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</row>
    <row r="41" spans="1:23" x14ac:dyDescent="0.2">
      <c r="A41" s="41"/>
      <c r="B41" s="122"/>
      <c r="C41" s="41"/>
      <c r="D41" s="41"/>
      <c r="E41" s="41"/>
      <c r="F41" s="41"/>
      <c r="G41" s="41"/>
      <c r="H41" s="41"/>
      <c r="I41" s="41"/>
      <c r="J41" s="41"/>
      <c r="K41" s="41"/>
      <c r="L41" s="41"/>
    </row>
    <row r="42" spans="1:23" x14ac:dyDescent="0.2">
      <c r="A42" s="12"/>
      <c r="B42" s="13"/>
      <c r="C42" s="155" t="s">
        <v>122</v>
      </c>
      <c r="D42" s="155"/>
      <c r="E42" s="155"/>
      <c r="F42" s="13"/>
      <c r="G42" s="156" t="s">
        <v>106</v>
      </c>
      <c r="H42" s="156"/>
      <c r="I42" s="14"/>
      <c r="J42" s="155" t="s">
        <v>122</v>
      </c>
      <c r="K42" s="155"/>
      <c r="L42" s="155"/>
    </row>
    <row r="43" spans="1:23" ht="24" x14ac:dyDescent="0.2">
      <c r="A43" s="72" t="s">
        <v>119</v>
      </c>
      <c r="B43" s="73" t="s">
        <v>1</v>
      </c>
      <c r="C43" s="17" t="s">
        <v>183</v>
      </c>
      <c r="D43" s="17" t="s">
        <v>179</v>
      </c>
      <c r="E43" s="17" t="s">
        <v>184</v>
      </c>
      <c r="F43" s="18" t="s">
        <v>116</v>
      </c>
      <c r="G43" s="19" t="s">
        <v>123</v>
      </c>
      <c r="H43" s="20" t="s">
        <v>2</v>
      </c>
      <c r="I43" s="20"/>
      <c r="J43" s="17" t="s">
        <v>185</v>
      </c>
      <c r="K43" s="17" t="s">
        <v>186</v>
      </c>
      <c r="L43" s="18" t="s">
        <v>116</v>
      </c>
      <c r="R43" s="82"/>
      <c r="S43" s="82"/>
      <c r="T43" s="82"/>
    </row>
    <row r="44" spans="1:23" ht="15" customHeight="1" x14ac:dyDescent="0.2">
      <c r="A44" s="89"/>
      <c r="B44" s="89" t="s">
        <v>56</v>
      </c>
      <c r="C44" s="90">
        <v>103812.007148</v>
      </c>
      <c r="D44" s="90">
        <v>106953.53694799999</v>
      </c>
      <c r="E44" s="90">
        <v>118086.32941400001</v>
      </c>
      <c r="F44" s="92">
        <f>E44/E$44*100</f>
        <v>100</v>
      </c>
      <c r="G44" s="92">
        <f>E44-C44</f>
        <v>14274.322266000003</v>
      </c>
      <c r="H44" s="92">
        <f t="shared" ref="H44" si="11">(G44/C44)*100</f>
        <v>13.75016499358283</v>
      </c>
      <c r="I44" s="94"/>
      <c r="J44" s="90">
        <v>486583.12963500002</v>
      </c>
      <c r="K44" s="90">
        <v>553239.537304</v>
      </c>
      <c r="L44" s="92">
        <f>K44/K$44*100</f>
        <v>100</v>
      </c>
    </row>
    <row r="45" spans="1:23" ht="6" customHeight="1" x14ac:dyDescent="0.2">
      <c r="A45" s="131"/>
      <c r="B45" s="132"/>
      <c r="C45" s="125"/>
      <c r="D45" s="125"/>
      <c r="E45" s="125"/>
      <c r="F45" s="126"/>
      <c r="G45" s="127"/>
      <c r="H45" s="128"/>
      <c r="I45" s="128"/>
      <c r="J45" s="125"/>
      <c r="K45" s="125"/>
      <c r="L45" s="126"/>
    </row>
    <row r="46" spans="1:23" x14ac:dyDescent="0.2">
      <c r="A46" s="69" t="s">
        <v>3</v>
      </c>
      <c r="B46" s="41" t="s">
        <v>139</v>
      </c>
      <c r="C46" s="56">
        <v>21574.747447000002</v>
      </c>
      <c r="D46" s="56">
        <v>24675.373170999999</v>
      </c>
      <c r="E46" s="56">
        <v>26204.615389999999</v>
      </c>
      <c r="F46" s="57">
        <f>E46/E$44*100</f>
        <v>22.191066078554261</v>
      </c>
      <c r="G46" s="129">
        <f t="shared" ref="G46:G76" si="12">E46-C46</f>
        <v>4629.8679429999975</v>
      </c>
      <c r="H46" s="129">
        <f t="shared" ref="H46:H75" si="13">(G46/C46)*100</f>
        <v>21.459662294419058</v>
      </c>
      <c r="I46" s="59"/>
      <c r="J46" s="56">
        <v>104444.51356599999</v>
      </c>
      <c r="K46" s="56">
        <v>118660.225488</v>
      </c>
      <c r="L46" s="57">
        <f>K46/K$44*100</f>
        <v>21.44825477698954</v>
      </c>
      <c r="M46" s="76"/>
      <c r="V46" s="76"/>
      <c r="W46" s="76"/>
    </row>
    <row r="47" spans="1:23" x14ac:dyDescent="0.2">
      <c r="A47" s="69" t="s">
        <v>4</v>
      </c>
      <c r="B47" s="41" t="s">
        <v>138</v>
      </c>
      <c r="C47" s="56">
        <v>13596.913165</v>
      </c>
      <c r="D47" s="56">
        <v>13894.844605</v>
      </c>
      <c r="E47" s="56">
        <v>14479.815145</v>
      </c>
      <c r="F47" s="57">
        <f t="shared" ref="F47:F75" si="14">E47/E$44*100</f>
        <v>12.262058797877504</v>
      </c>
      <c r="G47" s="129">
        <f t="shared" si="12"/>
        <v>882.90198000000055</v>
      </c>
      <c r="H47" s="129">
        <f t="shared" si="13"/>
        <v>6.4934001510923132</v>
      </c>
      <c r="I47" s="59"/>
      <c r="J47" s="56">
        <v>54929.639006999998</v>
      </c>
      <c r="K47" s="56">
        <v>68572.418325000006</v>
      </c>
      <c r="L47" s="57">
        <f t="shared" ref="L47:L75" si="15">K47/K$44*100</f>
        <v>12.394706759238739</v>
      </c>
      <c r="M47" s="76"/>
      <c r="V47" s="76"/>
      <c r="W47" s="76"/>
    </row>
    <row r="48" spans="1:23" x14ac:dyDescent="0.2">
      <c r="A48" s="69" t="s">
        <v>5</v>
      </c>
      <c r="B48" s="41" t="s">
        <v>140</v>
      </c>
      <c r="C48" s="56">
        <v>6987.4210389999998</v>
      </c>
      <c r="D48" s="56">
        <v>8720.0040630000003</v>
      </c>
      <c r="E48" s="56">
        <v>10926.520957999999</v>
      </c>
      <c r="F48" s="57">
        <f t="shared" si="14"/>
        <v>9.252993985182318</v>
      </c>
      <c r="G48" s="129">
        <f t="shared" si="12"/>
        <v>3939.0999189999993</v>
      </c>
      <c r="H48" s="129">
        <f t="shared" si="13"/>
        <v>56.374160037216548</v>
      </c>
      <c r="I48" s="59"/>
      <c r="J48" s="56">
        <v>34220.801484000003</v>
      </c>
      <c r="K48" s="56">
        <v>44494.408159999999</v>
      </c>
      <c r="L48" s="57">
        <f t="shared" si="15"/>
        <v>8.042521396215891</v>
      </c>
      <c r="M48" s="76"/>
      <c r="V48" s="76"/>
      <c r="W48" s="76"/>
    </row>
    <row r="49" spans="1:23" x14ac:dyDescent="0.2">
      <c r="A49" s="69" t="s">
        <v>6</v>
      </c>
      <c r="B49" s="41" t="s">
        <v>149</v>
      </c>
      <c r="C49" s="56">
        <v>7117.484993</v>
      </c>
      <c r="D49" s="56">
        <v>6723.8421820000003</v>
      </c>
      <c r="E49" s="56">
        <v>8489.649109</v>
      </c>
      <c r="F49" s="57">
        <f t="shared" si="14"/>
        <v>7.189358117175491</v>
      </c>
      <c r="G49" s="129">
        <f t="shared" si="12"/>
        <v>1372.1641159999999</v>
      </c>
      <c r="H49" s="129">
        <f t="shared" si="13"/>
        <v>19.278777789479211</v>
      </c>
      <c r="I49" s="59"/>
      <c r="J49" s="56">
        <v>35147.608262000002</v>
      </c>
      <c r="K49" s="56">
        <v>43089.476240000004</v>
      </c>
      <c r="L49" s="57">
        <f t="shared" si="15"/>
        <v>7.7885749904968797</v>
      </c>
      <c r="M49" s="76"/>
      <c r="V49" s="76"/>
      <c r="W49" s="76"/>
    </row>
    <row r="50" spans="1:23" x14ac:dyDescent="0.2">
      <c r="A50" s="69" t="s">
        <v>7</v>
      </c>
      <c r="B50" s="41" t="s">
        <v>169</v>
      </c>
      <c r="C50" s="56">
        <v>7855.7249599999996</v>
      </c>
      <c r="D50" s="56">
        <v>8719.4045239999996</v>
      </c>
      <c r="E50" s="56">
        <v>8912.3087599999999</v>
      </c>
      <c r="F50" s="57">
        <f t="shared" si="14"/>
        <v>7.5472824028209482</v>
      </c>
      <c r="G50" s="129">
        <f t="shared" si="12"/>
        <v>1056.5838000000003</v>
      </c>
      <c r="H50" s="129">
        <f t="shared" si="13"/>
        <v>13.449857338182577</v>
      </c>
      <c r="I50" s="59"/>
      <c r="J50" s="56">
        <v>38180.811081</v>
      </c>
      <c r="K50" s="56">
        <v>41369.833738000001</v>
      </c>
      <c r="L50" s="57">
        <f t="shared" si="15"/>
        <v>7.4777435357566757</v>
      </c>
      <c r="M50" s="76"/>
      <c r="V50" s="76"/>
      <c r="W50" s="76"/>
    </row>
    <row r="51" spans="1:23" x14ac:dyDescent="0.2">
      <c r="A51" s="69" t="s">
        <v>8</v>
      </c>
      <c r="B51" s="41" t="s">
        <v>142</v>
      </c>
      <c r="C51" s="56">
        <v>6266.4663410000003</v>
      </c>
      <c r="D51" s="56">
        <v>6103.9181930000004</v>
      </c>
      <c r="E51" s="56">
        <v>6217.4273579999999</v>
      </c>
      <c r="F51" s="57">
        <f t="shared" si="14"/>
        <v>5.265154221368217</v>
      </c>
      <c r="G51" s="129">
        <f t="shared" si="12"/>
        <v>-49.038983000000371</v>
      </c>
      <c r="H51" s="129">
        <f t="shared" si="13"/>
        <v>-0.78256197881651346</v>
      </c>
      <c r="I51" s="59"/>
      <c r="J51" s="56">
        <v>30140.231526</v>
      </c>
      <c r="K51" s="56">
        <v>30303.322748999999</v>
      </c>
      <c r="L51" s="57">
        <f t="shared" si="15"/>
        <v>5.4774325957742613</v>
      </c>
      <c r="M51" s="76"/>
      <c r="V51" s="76"/>
      <c r="W51" s="76"/>
    </row>
    <row r="52" spans="1:23" x14ac:dyDescent="0.2">
      <c r="A52" s="69" t="s">
        <v>9</v>
      </c>
      <c r="B52" s="41" t="s">
        <v>146</v>
      </c>
      <c r="C52" s="56">
        <v>5057.244772</v>
      </c>
      <c r="D52" s="56">
        <v>4295.618469</v>
      </c>
      <c r="E52" s="56">
        <v>5054.4896650000001</v>
      </c>
      <c r="F52" s="57">
        <f t="shared" si="14"/>
        <v>4.280334302948325</v>
      </c>
      <c r="G52" s="129">
        <f t="shared" si="12"/>
        <v>-2.7551069999999527</v>
      </c>
      <c r="H52" s="129">
        <f t="shared" si="13"/>
        <v>-5.4478419064347257E-2</v>
      </c>
      <c r="I52" s="59"/>
      <c r="J52" s="56">
        <v>25034.408842000001</v>
      </c>
      <c r="K52" s="56">
        <v>24155.031941000001</v>
      </c>
      <c r="L52" s="57">
        <f t="shared" si="15"/>
        <v>4.3661073210187133</v>
      </c>
      <c r="M52" s="76"/>
      <c r="V52" s="76"/>
      <c r="W52" s="76"/>
    </row>
    <row r="53" spans="1:23" x14ac:dyDescent="0.2">
      <c r="A53" s="69" t="s">
        <v>10</v>
      </c>
      <c r="B53" s="41" t="s">
        <v>144</v>
      </c>
      <c r="C53" s="56">
        <v>4983.850786</v>
      </c>
      <c r="D53" s="56">
        <v>4029.9619550000002</v>
      </c>
      <c r="E53" s="56">
        <v>5333.614098</v>
      </c>
      <c r="F53" s="57">
        <f t="shared" si="14"/>
        <v>4.5167075007478896</v>
      </c>
      <c r="G53" s="129">
        <f t="shared" si="12"/>
        <v>349.76331200000004</v>
      </c>
      <c r="H53" s="129">
        <f t="shared" si="13"/>
        <v>7.0179330605665546</v>
      </c>
      <c r="I53" s="59"/>
      <c r="J53" s="56">
        <v>23192.903288000001</v>
      </c>
      <c r="K53" s="56">
        <v>23251.918237999998</v>
      </c>
      <c r="L53" s="57">
        <f t="shared" si="15"/>
        <v>4.2028663300727338</v>
      </c>
      <c r="M53" s="76"/>
      <c r="V53" s="76"/>
      <c r="W53" s="76"/>
    </row>
    <row r="54" spans="1:23" x14ac:dyDescent="0.2">
      <c r="A54" s="69" t="s">
        <v>11</v>
      </c>
      <c r="B54" s="41" t="s">
        <v>143</v>
      </c>
      <c r="C54" s="56">
        <v>4888.3157789999996</v>
      </c>
      <c r="D54" s="56">
        <v>4494.9371650000003</v>
      </c>
      <c r="E54" s="56">
        <v>4737.5454890000001</v>
      </c>
      <c r="F54" s="57">
        <f t="shared" si="14"/>
        <v>4.0119339067527395</v>
      </c>
      <c r="G54" s="129">
        <f t="shared" si="12"/>
        <v>-150.77028999999948</v>
      </c>
      <c r="H54" s="129">
        <f t="shared" si="13"/>
        <v>-3.0842993132256789</v>
      </c>
      <c r="I54" s="59"/>
      <c r="J54" s="56">
        <v>22159.252292000001</v>
      </c>
      <c r="K54" s="56">
        <v>22418.388845000001</v>
      </c>
      <c r="L54" s="57">
        <f t="shared" si="15"/>
        <v>4.0522029488795024</v>
      </c>
      <c r="M54" s="76"/>
      <c r="V54" s="76"/>
      <c r="W54" s="76"/>
    </row>
    <row r="55" spans="1:23" x14ac:dyDescent="0.2">
      <c r="A55" s="69" t="s">
        <v>12</v>
      </c>
      <c r="B55" s="41" t="s">
        <v>157</v>
      </c>
      <c r="C55" s="56">
        <v>4102.0598289999998</v>
      </c>
      <c r="D55" s="56">
        <v>2672.3668109999999</v>
      </c>
      <c r="E55" s="56">
        <v>3398.8336599999998</v>
      </c>
      <c r="F55" s="57">
        <f t="shared" si="14"/>
        <v>2.8782617571962934</v>
      </c>
      <c r="G55" s="129">
        <f t="shared" si="12"/>
        <v>-703.22616900000003</v>
      </c>
      <c r="H55" s="129">
        <f t="shared" si="13"/>
        <v>-17.143245060163654</v>
      </c>
      <c r="I55" s="59"/>
      <c r="J55" s="56">
        <v>16719.420399999999</v>
      </c>
      <c r="K55" s="56">
        <v>15557.306173000001</v>
      </c>
      <c r="L55" s="57">
        <f t="shared" si="15"/>
        <v>2.8120380276530028</v>
      </c>
      <c r="M55" s="76"/>
      <c r="V55" s="76"/>
      <c r="W55" s="76"/>
    </row>
    <row r="56" spans="1:23" x14ac:dyDescent="0.2">
      <c r="A56" s="69" t="s">
        <v>13</v>
      </c>
      <c r="B56" s="41" t="s">
        <v>148</v>
      </c>
      <c r="C56" s="56">
        <v>3157.98477</v>
      </c>
      <c r="D56" s="56">
        <v>2341.80143</v>
      </c>
      <c r="E56" s="56">
        <v>2123.9164380000002</v>
      </c>
      <c r="F56" s="57">
        <f t="shared" si="14"/>
        <v>1.7986133098893613</v>
      </c>
      <c r="G56" s="129">
        <f t="shared" si="12"/>
        <v>-1034.0683319999998</v>
      </c>
      <c r="H56" s="129">
        <f t="shared" si="13"/>
        <v>-32.744563616119017</v>
      </c>
      <c r="I56" s="59"/>
      <c r="J56" s="56">
        <v>12514.637784</v>
      </c>
      <c r="K56" s="56">
        <v>14710.820656</v>
      </c>
      <c r="L56" s="57">
        <f t="shared" si="15"/>
        <v>2.6590327812953363</v>
      </c>
      <c r="M56" s="76"/>
      <c r="V56" s="76"/>
      <c r="W56" s="76"/>
    </row>
    <row r="57" spans="1:23" x14ac:dyDescent="0.2">
      <c r="A57" s="69" t="s">
        <v>14</v>
      </c>
      <c r="B57" s="41" t="s">
        <v>145</v>
      </c>
      <c r="C57" s="56">
        <v>2960.379868</v>
      </c>
      <c r="D57" s="56">
        <v>2786.7343820000001</v>
      </c>
      <c r="E57" s="56">
        <v>2333.8922950000001</v>
      </c>
      <c r="F57" s="57">
        <f t="shared" si="14"/>
        <v>1.9764288606326179</v>
      </c>
      <c r="G57" s="129">
        <f t="shared" si="12"/>
        <v>-626.48757299999988</v>
      </c>
      <c r="H57" s="129">
        <f t="shared" si="13"/>
        <v>-21.162404857970067</v>
      </c>
      <c r="I57" s="59"/>
      <c r="J57" s="56">
        <v>14358.994118000001</v>
      </c>
      <c r="K57" s="56">
        <v>14225.466458999999</v>
      </c>
      <c r="L57" s="57">
        <f t="shared" si="15"/>
        <v>2.5713032962760285</v>
      </c>
      <c r="M57" s="76"/>
      <c r="V57" s="76"/>
      <c r="W57" s="76"/>
    </row>
    <row r="58" spans="1:23" x14ac:dyDescent="0.2">
      <c r="A58" s="69" t="s">
        <v>15</v>
      </c>
      <c r="B58" s="41" t="s">
        <v>153</v>
      </c>
      <c r="C58" s="56">
        <v>1354.289786</v>
      </c>
      <c r="D58" s="56">
        <v>1674.908815</v>
      </c>
      <c r="E58" s="56">
        <v>2811.6434399999998</v>
      </c>
      <c r="F58" s="57">
        <f t="shared" si="14"/>
        <v>2.3810067210596682</v>
      </c>
      <c r="G58" s="129">
        <f t="shared" si="12"/>
        <v>1457.3536539999998</v>
      </c>
      <c r="H58" s="129">
        <f t="shared" si="13"/>
        <v>107.61017834332243</v>
      </c>
      <c r="I58" s="59"/>
      <c r="J58" s="56">
        <v>9216.7667349999992</v>
      </c>
      <c r="K58" s="56">
        <v>12354.3081</v>
      </c>
      <c r="L58" s="57">
        <f t="shared" si="15"/>
        <v>2.2330848153412837</v>
      </c>
      <c r="M58" s="76"/>
      <c r="V58" s="76"/>
      <c r="W58" s="76"/>
    </row>
    <row r="59" spans="1:23" x14ac:dyDescent="0.2">
      <c r="A59" s="69" t="s">
        <v>16</v>
      </c>
      <c r="B59" s="41" t="s">
        <v>147</v>
      </c>
      <c r="C59" s="56">
        <v>2760.2351309999999</v>
      </c>
      <c r="D59" s="56">
        <v>2504.623083</v>
      </c>
      <c r="E59" s="56">
        <v>2742.8561119999999</v>
      </c>
      <c r="F59" s="57">
        <f t="shared" si="14"/>
        <v>2.3227549925646294</v>
      </c>
      <c r="G59" s="129">
        <f t="shared" si="12"/>
        <v>-17.379018999999971</v>
      </c>
      <c r="H59" s="129">
        <f t="shared" si="13"/>
        <v>-0.62962096253386068</v>
      </c>
      <c r="I59" s="59"/>
      <c r="J59" s="56">
        <v>11636.963941</v>
      </c>
      <c r="K59" s="56">
        <v>12237.873964</v>
      </c>
      <c r="L59" s="57">
        <f t="shared" si="15"/>
        <v>2.2120389341001494</v>
      </c>
      <c r="M59" s="76"/>
      <c r="V59" s="76"/>
      <c r="W59" s="76"/>
    </row>
    <row r="60" spans="1:23" x14ac:dyDescent="0.2">
      <c r="A60" s="69" t="s">
        <v>17</v>
      </c>
      <c r="B60" s="41" t="s">
        <v>141</v>
      </c>
      <c r="C60" s="56">
        <v>1034.2951820000001</v>
      </c>
      <c r="D60" s="56">
        <v>1588.2341919999999</v>
      </c>
      <c r="E60" s="56">
        <v>1357.0472729999999</v>
      </c>
      <c r="F60" s="57">
        <f t="shared" si="14"/>
        <v>1.1491993016755688</v>
      </c>
      <c r="G60" s="129">
        <f t="shared" si="12"/>
        <v>322.75209099999984</v>
      </c>
      <c r="H60" s="129">
        <f t="shared" si="13"/>
        <v>31.20502701906619</v>
      </c>
      <c r="I60" s="59"/>
      <c r="J60" s="56">
        <v>5494.0172709999997</v>
      </c>
      <c r="K60" s="56">
        <v>6984.0263839999998</v>
      </c>
      <c r="L60" s="57">
        <f t="shared" si="15"/>
        <v>1.2623874313166346</v>
      </c>
      <c r="M60" s="76"/>
      <c r="V60" s="76"/>
      <c r="W60" s="76"/>
    </row>
    <row r="61" spans="1:23" x14ac:dyDescent="0.2">
      <c r="A61" s="69" t="s">
        <v>18</v>
      </c>
      <c r="B61" s="41" t="s">
        <v>159</v>
      </c>
      <c r="C61" s="56">
        <v>553.27486899999997</v>
      </c>
      <c r="D61" s="56">
        <v>866.51170999999999</v>
      </c>
      <c r="E61" s="56">
        <v>1109.5537810000001</v>
      </c>
      <c r="F61" s="57">
        <f t="shared" si="14"/>
        <v>0.93961238909374911</v>
      </c>
      <c r="G61" s="129">
        <f t="shared" si="12"/>
        <v>556.2789120000001</v>
      </c>
      <c r="H61" s="129">
        <f t="shared" si="13"/>
        <v>100.54295670530449</v>
      </c>
      <c r="I61" s="129"/>
      <c r="J61" s="130">
        <v>4413.4161080000003</v>
      </c>
      <c r="K61" s="130">
        <v>6184.8874690000002</v>
      </c>
      <c r="L61" s="57">
        <f t="shared" si="15"/>
        <v>1.1179402504636</v>
      </c>
      <c r="M61" s="76"/>
      <c r="V61" s="76"/>
      <c r="W61" s="76"/>
    </row>
    <row r="62" spans="1:23" x14ac:dyDescent="0.2">
      <c r="A62" s="69" t="s">
        <v>19</v>
      </c>
      <c r="B62" s="41" t="s">
        <v>166</v>
      </c>
      <c r="C62" s="56">
        <v>717.81787699999995</v>
      </c>
      <c r="D62" s="56">
        <v>780.804351</v>
      </c>
      <c r="E62" s="56">
        <v>1166.003301</v>
      </c>
      <c r="F62" s="57">
        <f t="shared" si="14"/>
        <v>0.98741599200030827</v>
      </c>
      <c r="G62" s="129">
        <f t="shared" si="12"/>
        <v>448.18542400000001</v>
      </c>
      <c r="H62" s="129">
        <f t="shared" si="13"/>
        <v>62.437205642344296</v>
      </c>
      <c r="I62" s="59"/>
      <c r="J62" s="56">
        <v>4307.0307229999999</v>
      </c>
      <c r="K62" s="56">
        <v>4878.1031830000002</v>
      </c>
      <c r="L62" s="57">
        <f t="shared" si="15"/>
        <v>0.88173437617484074</v>
      </c>
      <c r="M62" s="76"/>
      <c r="V62" s="76"/>
      <c r="W62" s="76"/>
    </row>
    <row r="63" spans="1:23" x14ac:dyDescent="0.2">
      <c r="A63" s="69" t="s">
        <v>20</v>
      </c>
      <c r="B63" s="41" t="s">
        <v>164</v>
      </c>
      <c r="C63" s="56">
        <v>610.84731299999999</v>
      </c>
      <c r="D63" s="56">
        <v>867.95447799999999</v>
      </c>
      <c r="E63" s="56">
        <v>806.393057</v>
      </c>
      <c r="F63" s="57">
        <f t="shared" si="14"/>
        <v>0.68288434487014904</v>
      </c>
      <c r="G63" s="129">
        <f t="shared" si="12"/>
        <v>195.54574400000001</v>
      </c>
      <c r="H63" s="129">
        <f t="shared" si="13"/>
        <v>32.012213173146925</v>
      </c>
      <c r="I63" s="59"/>
      <c r="J63" s="56">
        <v>2995.0750090000001</v>
      </c>
      <c r="K63" s="56">
        <v>4291.5522080000001</v>
      </c>
      <c r="L63" s="57">
        <f t="shared" si="15"/>
        <v>0.77571321617996225</v>
      </c>
      <c r="M63" s="76"/>
      <c r="V63" s="76"/>
      <c r="W63" s="76"/>
    </row>
    <row r="64" spans="1:23" x14ac:dyDescent="0.2">
      <c r="A64" s="69" t="s">
        <v>21</v>
      </c>
      <c r="B64" s="41" t="s">
        <v>150</v>
      </c>
      <c r="C64" s="56">
        <v>785.32489099999998</v>
      </c>
      <c r="D64" s="56">
        <v>844.89721599999996</v>
      </c>
      <c r="E64" s="56">
        <v>826.63071200000002</v>
      </c>
      <c r="F64" s="57">
        <f t="shared" si="14"/>
        <v>0.70002236169261167</v>
      </c>
      <c r="G64" s="129">
        <f t="shared" si="12"/>
        <v>41.305821000000037</v>
      </c>
      <c r="H64" s="129">
        <f t="shared" si="13"/>
        <v>5.2597111683806341</v>
      </c>
      <c r="I64" s="59"/>
      <c r="J64" s="56">
        <v>4165.9982190000001</v>
      </c>
      <c r="K64" s="56">
        <v>4064.2486610000001</v>
      </c>
      <c r="L64" s="57">
        <f t="shared" si="15"/>
        <v>0.73462729739193111</v>
      </c>
      <c r="M64" s="76"/>
      <c r="V64" s="76"/>
      <c r="W64" s="76"/>
    </row>
    <row r="65" spans="1:23" x14ac:dyDescent="0.2">
      <c r="A65" s="69" t="s">
        <v>22</v>
      </c>
      <c r="B65" s="41" t="s">
        <v>155</v>
      </c>
      <c r="C65" s="56">
        <v>858.069525</v>
      </c>
      <c r="D65" s="56">
        <v>616.37093700000003</v>
      </c>
      <c r="E65" s="56">
        <v>732.03881100000001</v>
      </c>
      <c r="F65" s="57">
        <f t="shared" si="14"/>
        <v>0.61991833824687537</v>
      </c>
      <c r="G65" s="129">
        <f t="shared" si="12"/>
        <v>-126.03071399999999</v>
      </c>
      <c r="H65" s="129">
        <f t="shared" si="13"/>
        <v>-14.687704239350536</v>
      </c>
      <c r="I65" s="59"/>
      <c r="J65" s="56">
        <v>3407.8677029999999</v>
      </c>
      <c r="K65" s="56">
        <v>3408.0056930000001</v>
      </c>
      <c r="L65" s="57">
        <f t="shared" si="15"/>
        <v>0.61600906356179896</v>
      </c>
      <c r="M65" s="76"/>
      <c r="V65" s="76"/>
      <c r="W65" s="76"/>
    </row>
    <row r="66" spans="1:23" x14ac:dyDescent="0.2">
      <c r="A66" s="69" t="s">
        <v>23</v>
      </c>
      <c r="B66" s="41" t="s">
        <v>167</v>
      </c>
      <c r="C66" s="56">
        <v>1102.2408789999999</v>
      </c>
      <c r="D66" s="56">
        <v>709.76318200000003</v>
      </c>
      <c r="E66" s="56">
        <v>691.99880099999996</v>
      </c>
      <c r="F66" s="57">
        <f t="shared" si="14"/>
        <v>0.58601093321642228</v>
      </c>
      <c r="G66" s="129">
        <f t="shared" si="12"/>
        <v>-410.24207799999999</v>
      </c>
      <c r="H66" s="129">
        <f t="shared" si="13"/>
        <v>-37.218913380547917</v>
      </c>
      <c r="I66" s="59"/>
      <c r="J66" s="56">
        <v>3586.1173610000001</v>
      </c>
      <c r="K66" s="56">
        <v>2710.192239</v>
      </c>
      <c r="L66" s="57">
        <f t="shared" si="15"/>
        <v>0.48987681759099849</v>
      </c>
      <c r="M66" s="76"/>
      <c r="V66" s="76"/>
      <c r="W66" s="76"/>
    </row>
    <row r="67" spans="1:23" x14ac:dyDescent="0.2">
      <c r="A67" s="69" t="s">
        <v>24</v>
      </c>
      <c r="B67" s="41" t="s">
        <v>168</v>
      </c>
      <c r="C67" s="56">
        <v>329.31364600000001</v>
      </c>
      <c r="D67" s="56">
        <v>439.13871</v>
      </c>
      <c r="E67" s="56">
        <v>376.11384600000002</v>
      </c>
      <c r="F67" s="57">
        <f t="shared" si="14"/>
        <v>0.31850752569451019</v>
      </c>
      <c r="G67" s="129">
        <f t="shared" si="12"/>
        <v>46.800200000000018</v>
      </c>
      <c r="H67" s="129">
        <f t="shared" si="13"/>
        <v>14.211436595008278</v>
      </c>
      <c r="I67" s="59"/>
      <c r="J67" s="56">
        <v>1654.544607</v>
      </c>
      <c r="K67" s="56">
        <v>2465.2174420000001</v>
      </c>
      <c r="L67" s="57">
        <f t="shared" si="15"/>
        <v>0.44559675796370024</v>
      </c>
      <c r="M67" s="76"/>
      <c r="V67" s="76"/>
      <c r="W67" s="76"/>
    </row>
    <row r="68" spans="1:23" x14ac:dyDescent="0.2">
      <c r="A68" s="69" t="s">
        <v>25</v>
      </c>
      <c r="B68" s="41" t="s">
        <v>161</v>
      </c>
      <c r="C68" s="56">
        <v>396.14790599999998</v>
      </c>
      <c r="D68" s="56">
        <v>485.73762299999999</v>
      </c>
      <c r="E68" s="56">
        <v>426.28704699999997</v>
      </c>
      <c r="F68" s="57">
        <f t="shared" si="14"/>
        <v>0.36099610269489885</v>
      </c>
      <c r="G68" s="129">
        <f t="shared" si="12"/>
        <v>30.139140999999995</v>
      </c>
      <c r="H68" s="129">
        <f t="shared" si="13"/>
        <v>7.6080525842789628</v>
      </c>
      <c r="I68" s="59"/>
      <c r="J68" s="56">
        <v>1927.7737520000001</v>
      </c>
      <c r="K68" s="56">
        <v>2104.79099</v>
      </c>
      <c r="L68" s="57">
        <f t="shared" si="15"/>
        <v>0.38044840400541308</v>
      </c>
      <c r="M68" s="76"/>
      <c r="V68" s="76"/>
      <c r="W68" s="76"/>
    </row>
    <row r="69" spans="1:23" x14ac:dyDescent="0.2">
      <c r="A69" s="69" t="s">
        <v>26</v>
      </c>
      <c r="B69" s="41" t="s">
        <v>156</v>
      </c>
      <c r="C69" s="56">
        <v>346.56523900000002</v>
      </c>
      <c r="D69" s="56">
        <v>441.914761</v>
      </c>
      <c r="E69" s="56">
        <v>432.69274300000001</v>
      </c>
      <c r="F69" s="57">
        <f t="shared" si="14"/>
        <v>0.36642068997082494</v>
      </c>
      <c r="G69" s="129">
        <f t="shared" si="12"/>
        <v>86.127503999999988</v>
      </c>
      <c r="H69" s="129">
        <f t="shared" si="13"/>
        <v>24.851743426004703</v>
      </c>
      <c r="I69" s="59"/>
      <c r="J69" s="56">
        <v>1731.7369209999999</v>
      </c>
      <c r="K69" s="56">
        <v>2001.2679479999999</v>
      </c>
      <c r="L69" s="57">
        <f t="shared" si="15"/>
        <v>0.36173624859720066</v>
      </c>
      <c r="M69" s="76"/>
      <c r="V69" s="76"/>
      <c r="W69" s="76"/>
    </row>
    <row r="70" spans="1:23" x14ac:dyDescent="0.2">
      <c r="A70" s="69" t="s">
        <v>27</v>
      </c>
      <c r="B70" s="41" t="s">
        <v>170</v>
      </c>
      <c r="C70" s="56">
        <v>429.35987699999998</v>
      </c>
      <c r="D70" s="56">
        <v>574.57205799999997</v>
      </c>
      <c r="E70" s="56">
        <v>411.85007899999999</v>
      </c>
      <c r="F70" s="57">
        <f t="shared" si="14"/>
        <v>0.34877032849085421</v>
      </c>
      <c r="G70" s="129">
        <f t="shared" si="12"/>
        <v>-17.509797999999989</v>
      </c>
      <c r="H70" s="129">
        <f t="shared" si="13"/>
        <v>-4.0781169685308045</v>
      </c>
      <c r="I70" s="59"/>
      <c r="J70" s="56">
        <v>603.38810899999999</v>
      </c>
      <c r="K70" s="56">
        <v>1939.0810469999999</v>
      </c>
      <c r="L70" s="57">
        <f t="shared" si="15"/>
        <v>0.35049574664337352</v>
      </c>
      <c r="M70" s="76"/>
      <c r="V70" s="76"/>
      <c r="W70" s="76"/>
    </row>
    <row r="71" spans="1:23" x14ac:dyDescent="0.2">
      <c r="A71" s="69" t="s">
        <v>28</v>
      </c>
      <c r="B71" s="41" t="s">
        <v>178</v>
      </c>
      <c r="C71" s="56">
        <v>313.68160599999999</v>
      </c>
      <c r="D71" s="56">
        <v>198.63429400000001</v>
      </c>
      <c r="E71" s="56">
        <v>640.65372600000001</v>
      </c>
      <c r="F71" s="57">
        <f t="shared" si="14"/>
        <v>0.54252996869258752</v>
      </c>
      <c r="G71" s="129">
        <f t="shared" si="12"/>
        <v>326.97212000000002</v>
      </c>
      <c r="H71" s="129">
        <f t="shared" si="13"/>
        <v>104.23694400493476</v>
      </c>
      <c r="I71" s="59"/>
      <c r="J71" s="56">
        <v>646.94267100000002</v>
      </c>
      <c r="K71" s="56">
        <v>1879.6701660000001</v>
      </c>
      <c r="L71" s="57">
        <f t="shared" si="15"/>
        <v>0.33975702010739312</v>
      </c>
      <c r="M71" s="76"/>
      <c r="V71" s="76"/>
      <c r="W71" s="76"/>
    </row>
    <row r="72" spans="1:23" x14ac:dyDescent="0.2">
      <c r="A72" s="69" t="s">
        <v>29</v>
      </c>
      <c r="B72" s="41" t="s">
        <v>152</v>
      </c>
      <c r="C72" s="56">
        <v>299.69257800000003</v>
      </c>
      <c r="D72" s="56">
        <v>398.77006899999998</v>
      </c>
      <c r="E72" s="56">
        <v>257.80157400000002</v>
      </c>
      <c r="F72" s="57">
        <f t="shared" si="14"/>
        <v>0.21831618890970095</v>
      </c>
      <c r="G72" s="129">
        <f t="shared" si="12"/>
        <v>-41.891004000000009</v>
      </c>
      <c r="H72" s="129">
        <f t="shared" si="13"/>
        <v>-13.977991807324639</v>
      </c>
      <c r="I72" s="59"/>
      <c r="J72" s="56">
        <v>1090.198085</v>
      </c>
      <c r="K72" s="56">
        <v>1658.2278429999999</v>
      </c>
      <c r="L72" s="57">
        <f t="shared" si="15"/>
        <v>0.29973053825486429</v>
      </c>
      <c r="M72" s="76"/>
      <c r="V72" s="76"/>
      <c r="W72" s="76"/>
    </row>
    <row r="73" spans="1:23" x14ac:dyDescent="0.2">
      <c r="A73" s="69" t="s">
        <v>30</v>
      </c>
      <c r="B73" s="41" t="s">
        <v>163</v>
      </c>
      <c r="C73" s="56">
        <v>272.15322600000002</v>
      </c>
      <c r="D73" s="56">
        <v>246.85434799999999</v>
      </c>
      <c r="E73" s="56">
        <v>424.42723699999999</v>
      </c>
      <c r="F73" s="57">
        <f t="shared" si="14"/>
        <v>0.35942114477281822</v>
      </c>
      <c r="G73" s="129">
        <f t="shared" si="12"/>
        <v>152.27401099999997</v>
      </c>
      <c r="H73" s="129">
        <f t="shared" si="13"/>
        <v>55.951573030407495</v>
      </c>
      <c r="I73" s="59"/>
      <c r="J73" s="56">
        <v>1328.8908289999999</v>
      </c>
      <c r="K73" s="56">
        <v>1548.2346460000001</v>
      </c>
      <c r="L73" s="57">
        <f t="shared" si="15"/>
        <v>0.27984887948260639</v>
      </c>
      <c r="M73" s="76"/>
      <c r="V73" s="76"/>
      <c r="W73" s="76"/>
    </row>
    <row r="74" spans="1:23" x14ac:dyDescent="0.2">
      <c r="A74" s="69" t="s">
        <v>31</v>
      </c>
      <c r="B74" s="41" t="s">
        <v>180</v>
      </c>
      <c r="C74" s="56">
        <v>452.95120800000001</v>
      </c>
      <c r="D74" s="56">
        <v>459.208371</v>
      </c>
      <c r="E74" s="56">
        <v>308.69132200000001</v>
      </c>
      <c r="F74" s="57">
        <f t="shared" si="14"/>
        <v>0.26141156519291586</v>
      </c>
      <c r="G74" s="129">
        <f t="shared" si="12"/>
        <v>-144.25988599999999</v>
      </c>
      <c r="H74" s="129">
        <f t="shared" si="13"/>
        <v>-31.848879846678763</v>
      </c>
      <c r="I74" s="59"/>
      <c r="J74" s="56">
        <v>1757.3509799999999</v>
      </c>
      <c r="K74" s="56">
        <v>1511.467711</v>
      </c>
      <c r="L74" s="57">
        <f t="shared" si="15"/>
        <v>0.27320312614777253</v>
      </c>
      <c r="M74" s="76"/>
      <c r="V74" s="76"/>
      <c r="W74" s="76"/>
    </row>
    <row r="75" spans="1:23" x14ac:dyDescent="0.2">
      <c r="A75" s="69" t="s">
        <v>32</v>
      </c>
      <c r="B75" s="41" t="s">
        <v>162</v>
      </c>
      <c r="C75" s="56">
        <v>128.964394</v>
      </c>
      <c r="D75" s="56">
        <v>237.798069</v>
      </c>
      <c r="E75" s="56">
        <v>193.87719000000001</v>
      </c>
      <c r="F75" s="57">
        <f t="shared" si="14"/>
        <v>0.16418258655520071</v>
      </c>
      <c r="G75" s="129">
        <f t="shared" si="12"/>
        <v>64.912796000000014</v>
      </c>
      <c r="H75" s="129">
        <f t="shared" si="13"/>
        <v>50.333889833189161</v>
      </c>
      <c r="I75" s="59"/>
      <c r="J75" s="56">
        <v>624.75518199999999</v>
      </c>
      <c r="K75" s="56">
        <v>1415.876334</v>
      </c>
      <c r="L75" s="57">
        <f t="shared" si="15"/>
        <v>0.25592464719707642</v>
      </c>
      <c r="M75" s="76"/>
      <c r="V75" s="76"/>
      <c r="W75" s="76"/>
    </row>
    <row r="76" spans="1:23" x14ac:dyDescent="0.2">
      <c r="A76" s="35"/>
      <c r="B76" s="35" t="s">
        <v>107</v>
      </c>
      <c r="C76" s="65">
        <f>SUM(C46:C75)</f>
        <v>101293.81888199996</v>
      </c>
      <c r="D76" s="65">
        <f>SUM(D46:D75)</f>
        <v>103395.503217</v>
      </c>
      <c r="E76" s="65">
        <f>SUM(E46:E75)</f>
        <v>113929.188417</v>
      </c>
      <c r="F76" s="71">
        <f>E76/E$44*100</f>
        <v>96.479574716540256</v>
      </c>
      <c r="G76" s="71">
        <f t="shared" si="12"/>
        <v>12635.369535000034</v>
      </c>
      <c r="H76" s="71">
        <f>(G76/C76)*100</f>
        <v>12.473978841413151</v>
      </c>
      <c r="I76" s="66"/>
      <c r="J76" s="65">
        <f>SUM(J46:J75)</f>
        <v>471632.05585599999</v>
      </c>
      <c r="K76" s="65">
        <f>SUM(K46:K75)</f>
        <v>534445.64904000016</v>
      </c>
      <c r="L76" s="71">
        <f>K76/K$44*100</f>
        <v>96.602938330187925</v>
      </c>
      <c r="V76" s="76"/>
      <c r="W76" s="76"/>
    </row>
    <row r="77" spans="1:23" x14ac:dyDescent="0.2">
      <c r="A77" s="35"/>
      <c r="B77" s="35" t="s">
        <v>33</v>
      </c>
      <c r="C77" s="65">
        <f>C44-C76</f>
        <v>2518.188266000041</v>
      </c>
      <c r="D77" s="65">
        <f t="shared" ref="D77:E77" si="16">D44-D76</f>
        <v>3558.0337309999886</v>
      </c>
      <c r="E77" s="65">
        <f t="shared" si="16"/>
        <v>4157.1409970000095</v>
      </c>
      <c r="F77" s="71">
        <f>E77/E$44*100</f>
        <v>3.5204252834597374</v>
      </c>
      <c r="G77" s="71">
        <f>E77-C77</f>
        <v>1638.9527309999685</v>
      </c>
      <c r="H77" s="71">
        <f>(G77/C77)*100</f>
        <v>65.084598841504643</v>
      </c>
      <c r="I77" s="66"/>
      <c r="J77" s="65">
        <f>J44-J76</f>
        <v>14951.073779000028</v>
      </c>
      <c r="K77" s="65">
        <f>K44-K76</f>
        <v>18793.888263999834</v>
      </c>
      <c r="L77" s="71">
        <f>K77/K$44*100</f>
        <v>3.3970616698120701</v>
      </c>
    </row>
  </sheetData>
  <mergeCells count="6">
    <mergeCell ref="C3:E3"/>
    <mergeCell ref="G3:H3"/>
    <mergeCell ref="J3:L3"/>
    <mergeCell ref="C42:E42"/>
    <mergeCell ref="G42:H42"/>
    <mergeCell ref="J42:L4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8"/>
  <sheetViews>
    <sheetView view="pageBreakPreview" zoomScaleNormal="100" zoomScaleSheetLayoutView="100" workbookViewId="0">
      <pane xSplit="2" ySplit="4" topLeftCell="C5" activePane="bottomRight" state="frozen"/>
      <selection activeCell="I24" sqref="I24"/>
      <selection pane="topRight" activeCell="I24" sqref="I24"/>
      <selection pane="bottomLeft" activeCell="I24" sqref="I24"/>
      <selection pane="bottomRight" activeCell="I24" sqref="I24"/>
    </sheetView>
  </sheetViews>
  <sheetFormatPr defaultColWidth="9.140625" defaultRowHeight="12.75" x14ac:dyDescent="0.2"/>
  <cols>
    <col min="1" max="1" width="1.42578125" style="21" customWidth="1"/>
    <col min="2" max="2" width="34.7109375" style="21" customWidth="1"/>
    <col min="3" max="4" width="8.7109375" style="21" customWidth="1"/>
    <col min="5" max="5" width="10.42578125" style="21" customWidth="1"/>
    <col min="6" max="6" width="9" style="21" customWidth="1"/>
    <col min="7" max="7" width="12.7109375" style="21" customWidth="1"/>
    <col min="8" max="8" width="8" style="21" customWidth="1"/>
    <col min="9" max="9" width="0.7109375" style="21" customWidth="1"/>
    <col min="10" max="10" width="9.85546875" style="21" customWidth="1"/>
    <col min="11" max="11" width="11.5703125" style="21" customWidth="1"/>
    <col min="12" max="12" width="9" style="21" customWidth="1"/>
    <col min="13" max="16384" width="9.140625" style="21"/>
  </cols>
  <sheetData>
    <row r="1" spans="1:12" x14ac:dyDescent="0.2">
      <c r="A1" s="104" t="s">
        <v>127</v>
      </c>
      <c r="B1" s="134"/>
      <c r="C1" s="135"/>
      <c r="D1" s="135"/>
      <c r="E1" s="135"/>
      <c r="F1" s="134"/>
      <c r="G1" s="134"/>
      <c r="H1" s="134"/>
      <c r="I1" s="134"/>
      <c r="J1" s="134"/>
      <c r="K1" s="135"/>
      <c r="L1" s="134"/>
    </row>
    <row r="2" spans="1: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2" customFormat="1" x14ac:dyDescent="0.2">
      <c r="A3" s="29"/>
      <c r="B3" s="30"/>
      <c r="C3" s="153" t="s">
        <v>121</v>
      </c>
      <c r="D3" s="153"/>
      <c r="E3" s="153"/>
      <c r="F3" s="13"/>
      <c r="G3" s="154" t="s">
        <v>0</v>
      </c>
      <c r="H3" s="154"/>
      <c r="I3" s="14"/>
      <c r="J3" s="153" t="s">
        <v>121</v>
      </c>
      <c r="K3" s="153"/>
      <c r="L3" s="153"/>
    </row>
    <row r="4" spans="1:12" s="22" customFormat="1" ht="24" x14ac:dyDescent="0.2">
      <c r="A4" s="29"/>
      <c r="B4" s="28" t="s">
        <v>131</v>
      </c>
      <c r="C4" s="17" t="s">
        <v>183</v>
      </c>
      <c r="D4" s="17" t="s">
        <v>179</v>
      </c>
      <c r="E4" s="17" t="s">
        <v>184</v>
      </c>
      <c r="F4" s="18" t="s">
        <v>116</v>
      </c>
      <c r="G4" s="19" t="s">
        <v>129</v>
      </c>
      <c r="H4" s="20" t="s">
        <v>2</v>
      </c>
      <c r="I4" s="20"/>
      <c r="J4" s="17" t="s">
        <v>185</v>
      </c>
      <c r="K4" s="17" t="s">
        <v>186</v>
      </c>
      <c r="L4" s="18" t="s">
        <v>116</v>
      </c>
    </row>
    <row r="5" spans="1:12" s="22" customFormat="1" ht="15" customHeight="1" x14ac:dyDescent="0.2">
      <c r="A5" s="95" t="s">
        <v>34</v>
      </c>
      <c r="B5" s="90"/>
      <c r="C5" s="90">
        <v>119510.302916</v>
      </c>
      <c r="D5" s="90">
        <v>114695.19450300001</v>
      </c>
      <c r="E5" s="90">
        <v>128222.810343</v>
      </c>
      <c r="F5" s="94">
        <v>100</v>
      </c>
      <c r="G5" s="93">
        <f>E5-C5</f>
        <v>8712.5074270000041</v>
      </c>
      <c r="H5" s="94">
        <f>(G5/C5)*100</f>
        <v>7.2901726582717723</v>
      </c>
      <c r="I5" s="91"/>
      <c r="J5" s="90">
        <v>579295.26615299995</v>
      </c>
      <c r="K5" s="90">
        <v>605249.92617300001</v>
      </c>
      <c r="L5" s="94">
        <v>100</v>
      </c>
    </row>
    <row r="6" spans="1:12" s="22" customFormat="1" ht="6" customHeight="1" x14ac:dyDescent="0.2">
      <c r="A6" s="136"/>
      <c r="B6" s="137"/>
      <c r="C6" s="125"/>
      <c r="D6" s="125"/>
      <c r="E6" s="125"/>
      <c r="F6" s="126"/>
      <c r="G6" s="127"/>
      <c r="H6" s="128"/>
      <c r="I6" s="128"/>
      <c r="J6" s="125"/>
      <c r="K6" s="125"/>
      <c r="L6" s="126"/>
    </row>
    <row r="7" spans="1:12" s="23" customFormat="1" ht="15" customHeight="1" x14ac:dyDescent="0.2">
      <c r="A7" s="36" t="s">
        <v>52</v>
      </c>
      <c r="B7" s="61"/>
      <c r="C7" s="61">
        <f>SUM(C8:C26)</f>
        <v>102100.52571100001</v>
      </c>
      <c r="D7" s="61">
        <f t="shared" ref="D7:E7" si="0">SUM(D8:D26)</f>
        <v>97296.346079000068</v>
      </c>
      <c r="E7" s="61">
        <f t="shared" si="0"/>
        <v>110550.85508900002</v>
      </c>
      <c r="F7" s="63">
        <f>E7/$E$5*100</f>
        <v>86.217775755556318</v>
      </c>
      <c r="G7" s="64">
        <f>E7-C7</f>
        <v>8450.3293780000095</v>
      </c>
      <c r="H7" s="64">
        <f>(G7/C7)*100</f>
        <v>8.2764797920032613</v>
      </c>
      <c r="I7" s="61"/>
      <c r="J7" s="61">
        <f t="shared" ref="J7:K7" si="1">SUM(J8:J26)</f>
        <v>492073.14983000007</v>
      </c>
      <c r="K7" s="61">
        <f t="shared" si="1"/>
        <v>514135.56414400024</v>
      </c>
      <c r="L7" s="62">
        <f>K7/$K$5*100</f>
        <v>84.945993697989095</v>
      </c>
    </row>
    <row r="8" spans="1:12" s="22" customFormat="1" ht="15" customHeight="1" x14ac:dyDescent="0.2">
      <c r="A8" s="136"/>
      <c r="B8" s="41" t="s">
        <v>57</v>
      </c>
      <c r="C8" s="56">
        <v>46598.771631000003</v>
      </c>
      <c r="D8" s="56">
        <v>44483.582944000074</v>
      </c>
      <c r="E8" s="56">
        <v>50144.565910000012</v>
      </c>
      <c r="F8" s="57">
        <f>E8/$E$7*100</f>
        <v>45.358822299140655</v>
      </c>
      <c r="G8" s="58">
        <f>E8-C8</f>
        <v>3545.7942790000088</v>
      </c>
      <c r="H8" s="59">
        <f>(G8/C8)*100</f>
        <v>7.6092011761124541</v>
      </c>
      <c r="I8" s="59"/>
      <c r="J8" s="56">
        <v>232723.59758499986</v>
      </c>
      <c r="K8" s="56">
        <v>228375.76715900021</v>
      </c>
      <c r="L8" s="57">
        <f>K8/$K$7*100</f>
        <v>44.419367786632286</v>
      </c>
    </row>
    <row r="9" spans="1:12" s="22" customFormat="1" ht="15" customHeight="1" x14ac:dyDescent="0.2">
      <c r="A9" s="136"/>
      <c r="B9" s="41" t="s">
        <v>58</v>
      </c>
      <c r="C9" s="56">
        <v>13810.153729000003</v>
      </c>
      <c r="D9" s="56">
        <v>9372.2405820000004</v>
      </c>
      <c r="E9" s="56">
        <v>11247.260622999996</v>
      </c>
      <c r="F9" s="57">
        <f t="shared" ref="F9:F25" si="2">E9/$E$7*100</f>
        <v>10.173834127239706</v>
      </c>
      <c r="G9" s="58">
        <f t="shared" ref="G9:G25" si="3">E9-C9</f>
        <v>-2562.8931060000068</v>
      </c>
      <c r="H9" s="59">
        <f t="shared" ref="H9:H25" si="4">(G9/C9)*100</f>
        <v>-18.558034590289722</v>
      </c>
      <c r="I9" s="59"/>
      <c r="J9" s="56">
        <v>61832.544466000021</v>
      </c>
      <c r="K9" s="56">
        <v>57072.859741999979</v>
      </c>
      <c r="L9" s="57">
        <f t="shared" ref="L9:L25" si="5">K9/$K$7*100</f>
        <v>11.100741462423883</v>
      </c>
    </row>
    <row r="10" spans="1:12" s="22" customFormat="1" ht="15" customHeight="1" x14ac:dyDescent="0.2">
      <c r="A10" s="136"/>
      <c r="B10" s="41" t="s">
        <v>171</v>
      </c>
      <c r="C10" s="56">
        <v>6260.3865520000018</v>
      </c>
      <c r="D10" s="56">
        <v>5894.3441310000017</v>
      </c>
      <c r="E10" s="56">
        <v>6308.996164999995</v>
      </c>
      <c r="F10" s="57">
        <f t="shared" si="2"/>
        <v>5.7068723348371009</v>
      </c>
      <c r="G10" s="58">
        <f t="shared" si="3"/>
        <v>48.60961299999326</v>
      </c>
      <c r="H10" s="59">
        <f t="shared" si="4"/>
        <v>0.77646344353071894</v>
      </c>
      <c r="I10" s="59"/>
      <c r="J10" s="56">
        <v>29561.83083100001</v>
      </c>
      <c r="K10" s="56">
        <v>30339.355975000009</v>
      </c>
      <c r="L10" s="57">
        <f t="shared" si="5"/>
        <v>5.9010420773970225</v>
      </c>
    </row>
    <row r="11" spans="1:12" s="22" customFormat="1" ht="15" customHeight="1" x14ac:dyDescent="0.2">
      <c r="A11" s="136"/>
      <c r="B11" s="41" t="s">
        <v>172</v>
      </c>
      <c r="C11" s="56">
        <v>4922.7101419999981</v>
      </c>
      <c r="D11" s="56">
        <v>4966.1055379999971</v>
      </c>
      <c r="E11" s="56">
        <v>5507.9401549999993</v>
      </c>
      <c r="F11" s="57">
        <f t="shared" si="2"/>
        <v>4.9822682516257153</v>
      </c>
      <c r="G11" s="58">
        <f t="shared" si="3"/>
        <v>585.23001300000124</v>
      </c>
      <c r="H11" s="59">
        <f t="shared" si="4"/>
        <v>11.88837035126009</v>
      </c>
      <c r="I11" s="59"/>
      <c r="J11" s="56">
        <v>22613.24584800002</v>
      </c>
      <c r="K11" s="56">
        <v>27543.879583000002</v>
      </c>
      <c r="L11" s="57">
        <f t="shared" si="5"/>
        <v>5.3573184786114991</v>
      </c>
    </row>
    <row r="12" spans="1:12" s="22" customFormat="1" ht="15" customHeight="1" x14ac:dyDescent="0.2">
      <c r="A12" s="136"/>
      <c r="B12" s="41" t="s">
        <v>60</v>
      </c>
      <c r="C12" s="56">
        <v>4715.1787570000033</v>
      </c>
      <c r="D12" s="56">
        <v>4960.3607660000007</v>
      </c>
      <c r="E12" s="56">
        <v>6015.7014680000002</v>
      </c>
      <c r="F12" s="57">
        <f t="shared" si="2"/>
        <v>5.4415693692798683</v>
      </c>
      <c r="G12" s="58">
        <f t="shared" si="3"/>
        <v>1300.5227109999969</v>
      </c>
      <c r="H12" s="59">
        <f t="shared" si="4"/>
        <v>27.581620507372762</v>
      </c>
      <c r="I12" s="59"/>
      <c r="J12" s="56">
        <v>23112.743504000013</v>
      </c>
      <c r="K12" s="56">
        <v>25983.406245999991</v>
      </c>
      <c r="L12" s="57">
        <f t="shared" si="5"/>
        <v>5.0538044940074407</v>
      </c>
    </row>
    <row r="13" spans="1:12" s="22" customFormat="1" ht="15" customHeight="1" x14ac:dyDescent="0.2">
      <c r="A13" s="136"/>
      <c r="B13" s="41" t="s">
        <v>62</v>
      </c>
      <c r="C13" s="56">
        <v>4319.1642019999999</v>
      </c>
      <c r="D13" s="56">
        <v>4429.4518539999999</v>
      </c>
      <c r="E13" s="56">
        <v>5441.2423029999991</v>
      </c>
      <c r="F13" s="57">
        <f t="shared" si="2"/>
        <v>4.9219359711143573</v>
      </c>
      <c r="G13" s="58">
        <f t="shared" si="3"/>
        <v>1122.0781009999992</v>
      </c>
      <c r="H13" s="59">
        <f t="shared" si="4"/>
        <v>25.979056329472677</v>
      </c>
      <c r="I13" s="59"/>
      <c r="J13" s="56">
        <v>21627.830707000034</v>
      </c>
      <c r="K13" s="56">
        <v>24199.270306000006</v>
      </c>
      <c r="L13" s="57">
        <f t="shared" si="5"/>
        <v>4.7067878578464217</v>
      </c>
    </row>
    <row r="14" spans="1:12" s="22" customFormat="1" ht="15" customHeight="1" x14ac:dyDescent="0.2">
      <c r="A14" s="136"/>
      <c r="B14" s="41" t="s">
        <v>173</v>
      </c>
      <c r="C14" s="56">
        <v>2210.1782560000001</v>
      </c>
      <c r="D14" s="56">
        <v>3231.7668279999998</v>
      </c>
      <c r="E14" s="56">
        <v>2869.591989</v>
      </c>
      <c r="F14" s="57">
        <f t="shared" si="2"/>
        <v>2.5957212060366315</v>
      </c>
      <c r="G14" s="58">
        <f t="shared" si="3"/>
        <v>659.41373299999987</v>
      </c>
      <c r="H14" s="59">
        <f t="shared" si="4"/>
        <v>29.835318993383481</v>
      </c>
      <c r="I14" s="59"/>
      <c r="J14" s="56">
        <v>11518.128449000005</v>
      </c>
      <c r="K14" s="56">
        <v>15934.594904999994</v>
      </c>
      <c r="L14" s="57">
        <f t="shared" si="5"/>
        <v>3.0992983205762044</v>
      </c>
    </row>
    <row r="15" spans="1:12" s="22" customFormat="1" ht="15" customHeight="1" x14ac:dyDescent="0.2">
      <c r="A15" s="136"/>
      <c r="B15" s="41" t="s">
        <v>68</v>
      </c>
      <c r="C15" s="56">
        <v>2645.9514950000003</v>
      </c>
      <c r="D15" s="56">
        <v>2846.9286409999986</v>
      </c>
      <c r="E15" s="56">
        <v>3063.716938</v>
      </c>
      <c r="F15" s="57">
        <f t="shared" si="2"/>
        <v>2.7713190780238883</v>
      </c>
      <c r="G15" s="58">
        <f t="shared" si="3"/>
        <v>417.76544299999978</v>
      </c>
      <c r="H15" s="59">
        <f t="shared" si="4"/>
        <v>15.788854927591926</v>
      </c>
      <c r="I15" s="59"/>
      <c r="J15" s="56">
        <v>13399.930891000013</v>
      </c>
      <c r="K15" s="56">
        <v>14223.83687400001</v>
      </c>
      <c r="L15" s="57">
        <f t="shared" si="5"/>
        <v>2.766553778025783</v>
      </c>
    </row>
    <row r="16" spans="1:12" s="22" customFormat="1" ht="15" customHeight="1" x14ac:dyDescent="0.2">
      <c r="A16" s="138"/>
      <c r="B16" s="41" t="s">
        <v>61</v>
      </c>
      <c r="C16" s="56">
        <v>2537.0620089999993</v>
      </c>
      <c r="D16" s="56">
        <v>2460.3366389999992</v>
      </c>
      <c r="E16" s="56">
        <v>3009.3999769999978</v>
      </c>
      <c r="F16" s="57">
        <f t="shared" si="2"/>
        <v>2.7221860695489433</v>
      </c>
      <c r="G16" s="58">
        <f t="shared" si="3"/>
        <v>472.33796799999845</v>
      </c>
      <c r="H16" s="59">
        <f t="shared" si="4"/>
        <v>18.617517676920077</v>
      </c>
      <c r="I16" s="59"/>
      <c r="J16" s="56">
        <v>11486.900796000004</v>
      </c>
      <c r="K16" s="56">
        <v>13543.756248000003</v>
      </c>
      <c r="L16" s="57">
        <f t="shared" si="5"/>
        <v>2.6342772592573733</v>
      </c>
    </row>
    <row r="17" spans="1:13" s="22" customFormat="1" ht="15" customHeight="1" x14ac:dyDescent="0.2">
      <c r="A17" s="138"/>
      <c r="B17" s="41" t="s">
        <v>66</v>
      </c>
      <c r="C17" s="56">
        <v>1853.1707599999997</v>
      </c>
      <c r="D17" s="56">
        <v>1914.9932139999999</v>
      </c>
      <c r="E17" s="56">
        <v>2195.1665399999993</v>
      </c>
      <c r="F17" s="57">
        <f t="shared" si="2"/>
        <v>1.9856621988430208</v>
      </c>
      <c r="G17" s="58">
        <f t="shared" si="3"/>
        <v>341.99577999999951</v>
      </c>
      <c r="H17" s="59">
        <f t="shared" si="4"/>
        <v>18.454628541624494</v>
      </c>
      <c r="I17" s="59"/>
      <c r="J17" s="56">
        <v>8748.9257180000022</v>
      </c>
      <c r="K17" s="56">
        <v>9941.5853229999902</v>
      </c>
      <c r="L17" s="57">
        <f t="shared" si="5"/>
        <v>1.9336505809614699</v>
      </c>
    </row>
    <row r="18" spans="1:13" s="22" customFormat="1" ht="15" customHeight="1" x14ac:dyDescent="0.2">
      <c r="A18" s="136"/>
      <c r="B18" s="41" t="s">
        <v>59</v>
      </c>
      <c r="C18" s="56">
        <v>1476.628784</v>
      </c>
      <c r="D18" s="56">
        <v>1508.9104210000003</v>
      </c>
      <c r="E18" s="56">
        <v>1512.9991980000007</v>
      </c>
      <c r="F18" s="57">
        <f t="shared" si="2"/>
        <v>1.3686001766173099</v>
      </c>
      <c r="G18" s="58">
        <f t="shared" si="3"/>
        <v>36.370414000000665</v>
      </c>
      <c r="H18" s="59">
        <f t="shared" si="4"/>
        <v>2.4630709081450943</v>
      </c>
      <c r="I18" s="59"/>
      <c r="J18" s="56">
        <v>6622.3546119999983</v>
      </c>
      <c r="K18" s="56">
        <v>7971.7073750000045</v>
      </c>
      <c r="L18" s="57">
        <f t="shared" si="5"/>
        <v>1.5505068956418799</v>
      </c>
    </row>
    <row r="19" spans="1:13" s="22" customFormat="1" ht="15" customHeight="1" x14ac:dyDescent="0.2">
      <c r="A19" s="136"/>
      <c r="B19" s="41" t="s">
        <v>174</v>
      </c>
      <c r="C19" s="56">
        <v>1405.7870310000001</v>
      </c>
      <c r="D19" s="56">
        <v>1340.104704000001</v>
      </c>
      <c r="E19" s="56">
        <v>1611.0211379999996</v>
      </c>
      <c r="F19" s="57">
        <f t="shared" si="2"/>
        <v>1.4572670077522527</v>
      </c>
      <c r="G19" s="58">
        <f t="shared" si="3"/>
        <v>205.23410699999954</v>
      </c>
      <c r="H19" s="59">
        <f t="shared" si="4"/>
        <v>14.59923178079166</v>
      </c>
      <c r="I19" s="59"/>
      <c r="J19" s="56">
        <v>6431.6007420000033</v>
      </c>
      <c r="K19" s="56">
        <v>7036.9876460000014</v>
      </c>
      <c r="L19" s="57">
        <f t="shared" si="5"/>
        <v>1.3687027579420796</v>
      </c>
    </row>
    <row r="20" spans="1:13" s="22" customFormat="1" ht="15" customHeight="1" x14ac:dyDescent="0.2">
      <c r="A20" s="136"/>
      <c r="B20" s="41" t="s">
        <v>64</v>
      </c>
      <c r="C20" s="56">
        <v>1361.2837170000005</v>
      </c>
      <c r="D20" s="56">
        <v>1362.0592229999995</v>
      </c>
      <c r="E20" s="56">
        <v>1538.5885009999995</v>
      </c>
      <c r="F20" s="57">
        <f t="shared" si="2"/>
        <v>1.3917472639730775</v>
      </c>
      <c r="G20" s="58">
        <f t="shared" si="3"/>
        <v>177.30478399999902</v>
      </c>
      <c r="H20" s="59">
        <f t="shared" si="4"/>
        <v>13.024822216396126</v>
      </c>
      <c r="I20" s="59"/>
      <c r="J20" s="56">
        <v>6245.6350749999983</v>
      </c>
      <c r="K20" s="56">
        <v>7005.499346000006</v>
      </c>
      <c r="L20" s="57">
        <f t="shared" si="5"/>
        <v>1.3625782448377544</v>
      </c>
    </row>
    <row r="21" spans="1:13" s="22" customFormat="1" ht="15" customHeight="1" x14ac:dyDescent="0.2">
      <c r="A21" s="136"/>
      <c r="B21" s="41" t="s">
        <v>69</v>
      </c>
      <c r="C21" s="56">
        <v>1295.5616079999988</v>
      </c>
      <c r="D21" s="56">
        <v>1239.238081</v>
      </c>
      <c r="E21" s="56">
        <v>1323.3112059999989</v>
      </c>
      <c r="F21" s="57">
        <f t="shared" si="2"/>
        <v>1.197015803210798</v>
      </c>
      <c r="G21" s="58">
        <f t="shared" si="3"/>
        <v>27.749598000000105</v>
      </c>
      <c r="H21" s="59">
        <f t="shared" si="4"/>
        <v>2.1418972149721287</v>
      </c>
      <c r="I21" s="59"/>
      <c r="J21" s="56">
        <v>5524.8898530000115</v>
      </c>
      <c r="K21" s="56">
        <v>6378.6533530000015</v>
      </c>
      <c r="L21" s="57">
        <f t="shared" si="5"/>
        <v>1.2406559277065405</v>
      </c>
    </row>
    <row r="22" spans="1:13" s="22" customFormat="1" ht="15" customHeight="1" x14ac:dyDescent="0.2">
      <c r="A22" s="136"/>
      <c r="B22" s="41" t="s">
        <v>65</v>
      </c>
      <c r="C22" s="56">
        <v>942.12043899999946</v>
      </c>
      <c r="D22" s="56">
        <v>1216.3926270000002</v>
      </c>
      <c r="E22" s="56">
        <v>1286.7833259999993</v>
      </c>
      <c r="F22" s="57">
        <f t="shared" si="2"/>
        <v>1.163974104916748</v>
      </c>
      <c r="G22" s="58">
        <f t="shared" si="3"/>
        <v>344.66288699999984</v>
      </c>
      <c r="H22" s="59">
        <f t="shared" si="4"/>
        <v>36.583739480892426</v>
      </c>
      <c r="I22" s="59"/>
      <c r="J22" s="56">
        <v>4321.2492350000011</v>
      </c>
      <c r="K22" s="56">
        <v>6069.3552830000071</v>
      </c>
      <c r="L22" s="57">
        <f t="shared" si="5"/>
        <v>1.1804970724219515</v>
      </c>
    </row>
    <row r="23" spans="1:13" s="22" customFormat="1" ht="15" customHeight="1" x14ac:dyDescent="0.2">
      <c r="A23" s="136"/>
      <c r="B23" s="41" t="s">
        <v>67</v>
      </c>
      <c r="C23" s="56">
        <v>1080.287215000001</v>
      </c>
      <c r="D23" s="56">
        <v>992.19249699999966</v>
      </c>
      <c r="E23" s="56">
        <v>1121.1092639999999</v>
      </c>
      <c r="F23" s="57">
        <f t="shared" si="2"/>
        <v>1.0141117977761822</v>
      </c>
      <c r="G23" s="58">
        <f t="shared" si="3"/>
        <v>40.82204899999897</v>
      </c>
      <c r="H23" s="59">
        <f t="shared" si="4"/>
        <v>3.7788144146461025</v>
      </c>
      <c r="I23" s="59"/>
      <c r="J23" s="56">
        <v>4918.3584650000048</v>
      </c>
      <c r="K23" s="56">
        <v>5194.0236599999953</v>
      </c>
      <c r="L23" s="57">
        <f t="shared" si="5"/>
        <v>1.0102439944312511</v>
      </c>
    </row>
    <row r="24" spans="1:13" s="22" customFormat="1" ht="15" customHeight="1" x14ac:dyDescent="0.2">
      <c r="A24" s="136"/>
      <c r="B24" s="41" t="s">
        <v>70</v>
      </c>
      <c r="C24" s="56">
        <v>681.8308159999998</v>
      </c>
      <c r="D24" s="56">
        <v>700.85839599999974</v>
      </c>
      <c r="E24" s="56">
        <v>878.67301999999995</v>
      </c>
      <c r="F24" s="57">
        <f t="shared" si="2"/>
        <v>0.79481340898956943</v>
      </c>
      <c r="G24" s="58">
        <f t="shared" si="3"/>
        <v>196.84220400000015</v>
      </c>
      <c r="H24" s="59">
        <f t="shared" si="4"/>
        <v>28.869654961444308</v>
      </c>
      <c r="I24" s="59"/>
      <c r="J24" s="56">
        <v>2853.1827429999998</v>
      </c>
      <c r="K24" s="56">
        <v>3711.4591690000007</v>
      </c>
      <c r="L24" s="57">
        <f t="shared" si="5"/>
        <v>0.72188337626075738</v>
      </c>
    </row>
    <row r="25" spans="1:13" s="22" customFormat="1" ht="15" customHeight="1" x14ac:dyDescent="0.2">
      <c r="A25" s="136"/>
      <c r="B25" s="41" t="s">
        <v>71</v>
      </c>
      <c r="C25" s="56">
        <v>270.55294200000003</v>
      </c>
      <c r="D25" s="56">
        <v>220.31996299999994</v>
      </c>
      <c r="E25" s="56">
        <v>250.59907099999998</v>
      </c>
      <c r="F25" s="57">
        <f t="shared" si="2"/>
        <v>0.22668216432903462</v>
      </c>
      <c r="G25" s="58">
        <f t="shared" si="3"/>
        <v>-19.953871000000049</v>
      </c>
      <c r="H25" s="59">
        <f t="shared" si="4"/>
        <v>-7.375218636506288</v>
      </c>
      <c r="I25" s="59"/>
      <c r="J25" s="56">
        <v>1287.383748</v>
      </c>
      <c r="K25" s="56">
        <v>1271.7347269999996</v>
      </c>
      <c r="L25" s="57">
        <f t="shared" si="5"/>
        <v>0.24735396959308759</v>
      </c>
    </row>
    <row r="26" spans="1:13" s="79" customFormat="1" ht="15" customHeight="1" x14ac:dyDescent="0.2">
      <c r="A26" s="136"/>
      <c r="B26" s="41" t="s">
        <v>63</v>
      </c>
      <c r="C26" s="56">
        <v>3713.7456259999976</v>
      </c>
      <c r="D26" s="56">
        <v>4156.159029999998</v>
      </c>
      <c r="E26" s="56">
        <v>5224.1882970000015</v>
      </c>
      <c r="F26" s="57">
        <f>E26/$E$7*100</f>
        <v>4.7255973667451228</v>
      </c>
      <c r="G26" s="58">
        <f>E26-C26</f>
        <v>1510.4426710000039</v>
      </c>
      <c r="H26" s="59">
        <f>(G26/C26)*100</f>
        <v>40.671678222260795</v>
      </c>
      <c r="I26" s="59"/>
      <c r="J26" s="58">
        <v>17242.816562000011</v>
      </c>
      <c r="K26" s="58">
        <v>22337.831224000001</v>
      </c>
      <c r="L26" s="57">
        <f>K26/$K$7*100</f>
        <v>4.3447356654253104</v>
      </c>
    </row>
    <row r="27" spans="1:13" s="22" customFormat="1" ht="6" customHeight="1" x14ac:dyDescent="0.2">
      <c r="A27" s="136"/>
      <c r="B27" s="41"/>
      <c r="C27" s="56"/>
      <c r="D27" s="56"/>
      <c r="E27" s="56"/>
      <c r="F27" s="57"/>
      <c r="G27" s="58"/>
      <c r="H27" s="59"/>
      <c r="I27" s="59"/>
      <c r="J27" s="56"/>
      <c r="K27" s="56"/>
      <c r="L27" s="57"/>
    </row>
    <row r="28" spans="1:13" s="23" customFormat="1" ht="15" customHeight="1" x14ac:dyDescent="0.2">
      <c r="A28" s="60" t="s">
        <v>53</v>
      </c>
      <c r="B28" s="61"/>
      <c r="C28" s="61">
        <f>SUM(C29:C35)</f>
        <v>7433.2528570000031</v>
      </c>
      <c r="D28" s="61">
        <f t="shared" ref="D28:E28" si="6">SUM(D29:D35)</f>
        <v>8191.5413010000002</v>
      </c>
      <c r="E28" s="61">
        <f t="shared" si="6"/>
        <v>9072.5143959999969</v>
      </c>
      <c r="F28" s="62">
        <f>E28/$E$5*100</f>
        <v>7.0755853593683833</v>
      </c>
      <c r="G28" s="63">
        <f>E28-C28</f>
        <v>1639.2615389999937</v>
      </c>
      <c r="H28" s="64">
        <f>(G28/C28)*100</f>
        <v>22.053084571935113</v>
      </c>
      <c r="I28" s="64"/>
      <c r="J28" s="61">
        <f t="shared" ref="J28" si="7">SUM(J29:J35)</f>
        <v>38222.226077000007</v>
      </c>
      <c r="K28" s="61">
        <f t="shared" ref="K28" si="8">SUM(K29:K35)</f>
        <v>40055.699756999995</v>
      </c>
      <c r="L28" s="62">
        <f>K28/$K$5*100</f>
        <v>6.6180428984556006</v>
      </c>
    </row>
    <row r="29" spans="1:13" s="77" customFormat="1" ht="15" customHeight="1" x14ac:dyDescent="0.2">
      <c r="A29" s="139"/>
      <c r="B29" s="42" t="s">
        <v>175</v>
      </c>
      <c r="C29" s="140">
        <v>5413.7407700000031</v>
      </c>
      <c r="D29" s="140">
        <v>6193.294997</v>
      </c>
      <c r="E29" s="140">
        <v>6802.9040899999964</v>
      </c>
      <c r="F29" s="78">
        <f>E29/$E$28*100</f>
        <v>74.983668176920673</v>
      </c>
      <c r="G29" s="141">
        <f>E29-C29</f>
        <v>1389.1633199999933</v>
      </c>
      <c r="H29" s="142">
        <f>(G29/C29)*100</f>
        <v>25.659952683696609</v>
      </c>
      <c r="I29" s="142"/>
      <c r="J29" s="140">
        <v>28804.026804000005</v>
      </c>
      <c r="K29" s="140">
        <v>29555.377001999994</v>
      </c>
      <c r="L29" s="78">
        <f>K29/$K$28*100</f>
        <v>73.785696371051415</v>
      </c>
      <c r="M29" s="144"/>
    </row>
    <row r="30" spans="1:13" s="22" customFormat="1" ht="15" customHeight="1" x14ac:dyDescent="0.2">
      <c r="A30" s="136"/>
      <c r="B30" s="41" t="s">
        <v>72</v>
      </c>
      <c r="C30" s="56">
        <v>233.72399300000006</v>
      </c>
      <c r="D30" s="56">
        <v>359.93480899999997</v>
      </c>
      <c r="E30" s="56">
        <v>392.25634199999985</v>
      </c>
      <c r="F30" s="57">
        <f t="shared" ref="F30:F34" si="9">E30/$E$28*100</f>
        <v>4.3235681408556674</v>
      </c>
      <c r="G30" s="58">
        <f t="shared" ref="G30:G35" si="10">E30-C30</f>
        <v>158.53234899999978</v>
      </c>
      <c r="H30" s="59">
        <f t="shared" ref="H30:H35" si="11">(G30/C30)*100</f>
        <v>67.82887240849071</v>
      </c>
      <c r="I30" s="59"/>
      <c r="J30" s="56">
        <v>1312.5411670000003</v>
      </c>
      <c r="K30" s="56">
        <v>1868.0691210000002</v>
      </c>
      <c r="L30" s="57">
        <f t="shared" ref="L30:L35" si="12">K30/$K$28*100</f>
        <v>4.6636786583001664</v>
      </c>
      <c r="M30" s="100"/>
    </row>
    <row r="31" spans="1:13" s="22" customFormat="1" ht="15" customHeight="1" x14ac:dyDescent="0.2">
      <c r="A31" s="136"/>
      <c r="B31" s="41" t="s">
        <v>74</v>
      </c>
      <c r="C31" s="56">
        <v>334.80041599999993</v>
      </c>
      <c r="D31" s="56">
        <v>272.70707400000003</v>
      </c>
      <c r="E31" s="56">
        <v>296.64500800000002</v>
      </c>
      <c r="F31" s="57">
        <f t="shared" si="9"/>
        <v>3.2697110751434963</v>
      </c>
      <c r="G31" s="58">
        <f t="shared" si="10"/>
        <v>-38.155407999999909</v>
      </c>
      <c r="H31" s="59">
        <f t="shared" si="11"/>
        <v>-11.396463736771437</v>
      </c>
      <c r="I31" s="59"/>
      <c r="J31" s="56">
        <v>1537.6149620000001</v>
      </c>
      <c r="K31" s="56">
        <v>1475.2345599999999</v>
      </c>
      <c r="L31" s="57">
        <f t="shared" si="12"/>
        <v>3.6829579034933548</v>
      </c>
      <c r="M31" s="100"/>
    </row>
    <row r="32" spans="1:13" s="22" customFormat="1" ht="15" customHeight="1" x14ac:dyDescent="0.2">
      <c r="A32" s="136"/>
      <c r="B32" s="41" t="s">
        <v>75</v>
      </c>
      <c r="C32" s="56">
        <v>321.14184200000005</v>
      </c>
      <c r="D32" s="56">
        <v>251.79960699999998</v>
      </c>
      <c r="E32" s="56">
        <v>321.24527499999999</v>
      </c>
      <c r="F32" s="57">
        <f t="shared" si="9"/>
        <v>3.5408626647275931</v>
      </c>
      <c r="G32" s="58">
        <f t="shared" si="10"/>
        <v>0.1034329999999386</v>
      </c>
      <c r="H32" s="59">
        <f t="shared" si="11"/>
        <v>3.2207886507650593E-2</v>
      </c>
      <c r="I32" s="59"/>
      <c r="J32" s="56">
        <v>1289.2795249999999</v>
      </c>
      <c r="K32" s="56">
        <v>1307.2325709999998</v>
      </c>
      <c r="L32" s="57">
        <f t="shared" si="12"/>
        <v>3.2635369720923486</v>
      </c>
      <c r="M32" s="100"/>
    </row>
    <row r="33" spans="1:13" s="22" customFormat="1" ht="15" customHeight="1" x14ac:dyDescent="0.2">
      <c r="A33" s="136"/>
      <c r="B33" s="41" t="s">
        <v>73</v>
      </c>
      <c r="C33" s="56">
        <v>249.34277999999998</v>
      </c>
      <c r="D33" s="56">
        <v>200.79495900000001</v>
      </c>
      <c r="E33" s="56">
        <v>194.53567200000003</v>
      </c>
      <c r="F33" s="57">
        <f t="shared" si="9"/>
        <v>2.1442310643868403</v>
      </c>
      <c r="G33" s="58">
        <f t="shared" si="10"/>
        <v>-54.807107999999943</v>
      </c>
      <c r="H33" s="59">
        <f t="shared" si="11"/>
        <v>-21.980627632370165</v>
      </c>
      <c r="I33" s="59"/>
      <c r="J33" s="56">
        <v>1135.6079760000002</v>
      </c>
      <c r="K33" s="56">
        <v>1003.8145169999998</v>
      </c>
      <c r="L33" s="57">
        <f t="shared" si="12"/>
        <v>2.506046637781123</v>
      </c>
      <c r="M33" s="100"/>
    </row>
    <row r="34" spans="1:13" s="22" customFormat="1" ht="15" customHeight="1" x14ac:dyDescent="0.2">
      <c r="A34" s="136"/>
      <c r="B34" s="41" t="s">
        <v>76</v>
      </c>
      <c r="C34" s="56">
        <v>56.309472000000007</v>
      </c>
      <c r="D34" s="56">
        <v>50.533661000000009</v>
      </c>
      <c r="E34" s="56">
        <v>41.058653</v>
      </c>
      <c r="F34" s="57">
        <f t="shared" si="9"/>
        <v>0.45256090216955125</v>
      </c>
      <c r="G34" s="58">
        <f t="shared" si="10"/>
        <v>-15.250819000000007</v>
      </c>
      <c r="H34" s="59">
        <f t="shared" si="11"/>
        <v>-27.083931811685265</v>
      </c>
      <c r="I34" s="59"/>
      <c r="J34" s="56">
        <v>230.31377700000002</v>
      </c>
      <c r="K34" s="56">
        <v>211.46922599999999</v>
      </c>
      <c r="L34" s="57">
        <f t="shared" si="12"/>
        <v>0.52793791466105733</v>
      </c>
      <c r="M34" s="100"/>
    </row>
    <row r="35" spans="1:13" s="79" customFormat="1" ht="15" customHeight="1" x14ac:dyDescent="0.2">
      <c r="A35" s="136"/>
      <c r="B35" s="41" t="s">
        <v>134</v>
      </c>
      <c r="C35" s="56">
        <v>824.19358399999976</v>
      </c>
      <c r="D35" s="56">
        <v>862.47619399999974</v>
      </c>
      <c r="E35" s="56">
        <v>1023.8693560000002</v>
      </c>
      <c r="F35" s="57">
        <f>E35/$E$28*100</f>
        <v>11.285397975796174</v>
      </c>
      <c r="G35" s="58">
        <f t="shared" si="10"/>
        <v>199.67577200000039</v>
      </c>
      <c r="H35" s="59">
        <f t="shared" si="11"/>
        <v>24.226804949260618</v>
      </c>
      <c r="I35" s="59"/>
      <c r="J35" s="56">
        <v>3912.8418659999993</v>
      </c>
      <c r="K35" s="56">
        <v>4634.5027599999994</v>
      </c>
      <c r="L35" s="57">
        <f t="shared" si="12"/>
        <v>11.570145542620535</v>
      </c>
      <c r="M35" s="143"/>
    </row>
    <row r="36" spans="1:13" s="22" customFormat="1" ht="6" customHeight="1" x14ac:dyDescent="0.2">
      <c r="A36" s="136"/>
      <c r="B36" s="41"/>
      <c r="C36" s="56"/>
      <c r="D36" s="56"/>
      <c r="E36" s="56"/>
      <c r="F36" s="57"/>
      <c r="G36" s="58"/>
      <c r="H36" s="59"/>
      <c r="I36" s="59"/>
      <c r="J36" s="56"/>
      <c r="K36" s="56"/>
      <c r="L36" s="57"/>
    </row>
    <row r="37" spans="1:13" s="23" customFormat="1" ht="15" customHeight="1" x14ac:dyDescent="0.2">
      <c r="A37" s="60" t="s">
        <v>54</v>
      </c>
      <c r="B37" s="61"/>
      <c r="C37" s="61">
        <f>SUM(C38:C44)</f>
        <v>9264.5836400000007</v>
      </c>
      <c r="D37" s="61">
        <f t="shared" ref="D37:E37" si="13">SUM(D38:D44)</f>
        <v>8221.4265540000015</v>
      </c>
      <c r="E37" s="61">
        <f t="shared" si="13"/>
        <v>7675.0092180000001</v>
      </c>
      <c r="F37" s="62">
        <f>E37/$E$5*100</f>
        <v>5.9856816407853737</v>
      </c>
      <c r="G37" s="63">
        <f>E37-C37</f>
        <v>-1589.5744220000006</v>
      </c>
      <c r="H37" s="64">
        <f>(G37/C37)*100</f>
        <v>-17.157537605219357</v>
      </c>
      <c r="I37" s="64"/>
      <c r="J37" s="61">
        <f t="shared" ref="J37" si="14">SUM(J38:J44)</f>
        <v>45556.828473000009</v>
      </c>
      <c r="K37" s="61">
        <f t="shared" ref="K37" si="15">SUM(K38:K44)</f>
        <v>46860.288248000004</v>
      </c>
      <c r="L37" s="62">
        <f>K37/$K$5*100</f>
        <v>7.7423038354251394</v>
      </c>
    </row>
    <row r="38" spans="1:13" s="22" customFormat="1" ht="15" customHeight="1" x14ac:dyDescent="0.2">
      <c r="A38" s="136"/>
      <c r="B38" s="41" t="s">
        <v>79</v>
      </c>
      <c r="C38" s="56">
        <v>5241.0270950000004</v>
      </c>
      <c r="D38" s="56">
        <v>4283.5141739999999</v>
      </c>
      <c r="E38" s="56">
        <v>4128.1235340000003</v>
      </c>
      <c r="F38" s="57">
        <f>E38/$E$37*100</f>
        <v>53.786561250225198</v>
      </c>
      <c r="G38" s="58">
        <f>E38-C38</f>
        <v>-1112.9035610000001</v>
      </c>
      <c r="H38" s="59">
        <f>(G38/C38)*100</f>
        <v>-21.234455400196705</v>
      </c>
      <c r="I38" s="59"/>
      <c r="J38" s="56">
        <v>26800.876128</v>
      </c>
      <c r="K38" s="56">
        <v>26920.255462000001</v>
      </c>
      <c r="L38" s="57">
        <f>K38/$K$37*100</f>
        <v>57.447908385729903</v>
      </c>
      <c r="M38" s="100"/>
    </row>
    <row r="39" spans="1:13" s="22" customFormat="1" ht="15" customHeight="1" x14ac:dyDescent="0.2">
      <c r="A39" s="136"/>
      <c r="B39" s="41" t="s">
        <v>77</v>
      </c>
      <c r="C39" s="56">
        <v>2680.17283</v>
      </c>
      <c r="D39" s="56">
        <v>2522.9635170000001</v>
      </c>
      <c r="E39" s="56">
        <v>2542.1348970000004</v>
      </c>
      <c r="F39" s="57">
        <f t="shared" ref="F39:F44" si="16">E39/$E$37*100</f>
        <v>33.122239007062007</v>
      </c>
      <c r="G39" s="58">
        <f t="shared" ref="G39:G44" si="17">E39-C39</f>
        <v>-138.03793299999961</v>
      </c>
      <c r="H39" s="59">
        <f t="shared" ref="H39:H44" si="18">(G39/C39)*100</f>
        <v>-5.1503370027073814</v>
      </c>
      <c r="I39" s="59"/>
      <c r="J39" s="56">
        <v>11588.320319</v>
      </c>
      <c r="K39" s="56">
        <v>13428.283476000001</v>
      </c>
      <c r="L39" s="57">
        <f t="shared" ref="L39:L44" si="19">K39/$K$37*100</f>
        <v>28.655998454241516</v>
      </c>
      <c r="M39" s="100"/>
    </row>
    <row r="40" spans="1:13" s="22" customFormat="1" ht="15" customHeight="1" x14ac:dyDescent="0.2">
      <c r="A40" s="136"/>
      <c r="B40" s="41" t="s">
        <v>135</v>
      </c>
      <c r="C40" s="56">
        <v>814.42059600000005</v>
      </c>
      <c r="D40" s="56">
        <v>865.88614199999995</v>
      </c>
      <c r="E40" s="56">
        <v>663.08594000000005</v>
      </c>
      <c r="F40" s="57">
        <f t="shared" si="16"/>
        <v>8.6395458450379685</v>
      </c>
      <c r="G40" s="58">
        <f t="shared" si="17"/>
        <v>-151.334656</v>
      </c>
      <c r="H40" s="59">
        <f t="shared" si="18"/>
        <v>-18.581879773580773</v>
      </c>
      <c r="I40" s="59"/>
      <c r="J40" s="56">
        <v>4234.4860579999986</v>
      </c>
      <c r="K40" s="56">
        <v>3689.9748199999999</v>
      </c>
      <c r="L40" s="57">
        <f t="shared" si="19"/>
        <v>7.8744176742393135</v>
      </c>
      <c r="M40" s="100"/>
    </row>
    <row r="41" spans="1:13" s="22" customFormat="1" ht="15" customHeight="1" x14ac:dyDescent="0.2">
      <c r="A41" s="136"/>
      <c r="B41" s="41" t="s">
        <v>176</v>
      </c>
      <c r="C41" s="56">
        <v>211.34730500000001</v>
      </c>
      <c r="D41" s="56">
        <v>233.94679100000002</v>
      </c>
      <c r="E41" s="56">
        <v>10.565753000000001</v>
      </c>
      <c r="F41" s="57">
        <f t="shared" si="16"/>
        <v>0.13766436886121797</v>
      </c>
      <c r="G41" s="58">
        <f t="shared" si="17"/>
        <v>-200.781552</v>
      </c>
      <c r="H41" s="59">
        <f t="shared" si="18"/>
        <v>-95.000762843888637</v>
      </c>
      <c r="I41" s="59"/>
      <c r="J41" s="56">
        <v>1256.4546519999999</v>
      </c>
      <c r="K41" s="56">
        <v>1029.966778</v>
      </c>
      <c r="L41" s="57">
        <f t="shared" si="19"/>
        <v>2.1979522886181968</v>
      </c>
      <c r="M41" s="100"/>
    </row>
    <row r="42" spans="1:13" s="22" customFormat="1" ht="15" customHeight="1" x14ac:dyDescent="0.2">
      <c r="A42" s="136"/>
      <c r="B42" s="41" t="s">
        <v>80</v>
      </c>
      <c r="C42" s="56">
        <v>167.17753000000002</v>
      </c>
      <c r="D42" s="56">
        <v>151.61297500000001</v>
      </c>
      <c r="E42" s="56">
        <v>189.12460599999997</v>
      </c>
      <c r="F42" s="57">
        <f t="shared" si="16"/>
        <v>2.4641612879949504</v>
      </c>
      <c r="G42" s="58">
        <f t="shared" si="17"/>
        <v>21.947075999999953</v>
      </c>
      <c r="H42" s="59">
        <f t="shared" si="18"/>
        <v>13.128005898878845</v>
      </c>
      <c r="I42" s="59"/>
      <c r="J42" s="56">
        <v>1052.0614930000002</v>
      </c>
      <c r="K42" s="56">
        <v>994.05831400000011</v>
      </c>
      <c r="L42" s="57">
        <f t="shared" si="19"/>
        <v>2.1213235154233745</v>
      </c>
      <c r="M42" s="100"/>
    </row>
    <row r="43" spans="1:13" s="22" customFormat="1" ht="15" customHeight="1" x14ac:dyDescent="0.2">
      <c r="A43" s="136"/>
      <c r="B43" s="41" t="s">
        <v>137</v>
      </c>
      <c r="C43" s="56">
        <v>149.63240199999998</v>
      </c>
      <c r="D43" s="56">
        <v>141.22410500000007</v>
      </c>
      <c r="E43" s="56">
        <v>138.944152</v>
      </c>
      <c r="F43" s="57">
        <f t="shared" si="16"/>
        <v>1.810345083027886</v>
      </c>
      <c r="G43" s="58">
        <f t="shared" si="17"/>
        <v>-10.688249999999982</v>
      </c>
      <c r="H43" s="59">
        <f t="shared" si="18"/>
        <v>-7.1430050290845317</v>
      </c>
      <c r="I43" s="59"/>
      <c r="J43" s="56">
        <v>605.67000599999983</v>
      </c>
      <c r="K43" s="56">
        <v>728.46742000000006</v>
      </c>
      <c r="L43" s="57">
        <f t="shared" si="19"/>
        <v>1.5545517264953892</v>
      </c>
      <c r="M43" s="100"/>
    </row>
    <row r="44" spans="1:13" s="79" customFormat="1" ht="15" customHeight="1" x14ac:dyDescent="0.2">
      <c r="A44" s="136"/>
      <c r="B44" s="41" t="s">
        <v>78</v>
      </c>
      <c r="C44" s="56">
        <v>0.80588199999999999</v>
      </c>
      <c r="D44" s="56">
        <v>22.278849999999998</v>
      </c>
      <c r="E44" s="56">
        <v>3.0303359999999997</v>
      </c>
      <c r="F44" s="57">
        <f t="shared" si="16"/>
        <v>3.9483157790781945E-2</v>
      </c>
      <c r="G44" s="58">
        <f t="shared" si="17"/>
        <v>2.2244539999999997</v>
      </c>
      <c r="H44" s="59">
        <f t="shared" si="18"/>
        <v>276.02725957398223</v>
      </c>
      <c r="I44" s="59"/>
      <c r="J44" s="56">
        <v>18.959817000000001</v>
      </c>
      <c r="K44" s="56">
        <v>69.281978000000009</v>
      </c>
      <c r="L44" s="57">
        <f t="shared" si="19"/>
        <v>0.1478479552522961</v>
      </c>
      <c r="M44" s="143"/>
    </row>
    <row r="45" spans="1:13" s="22" customFormat="1" ht="6" customHeight="1" x14ac:dyDescent="0.2">
      <c r="A45" s="136"/>
      <c r="B45" s="41"/>
      <c r="C45" s="56"/>
      <c r="D45" s="56"/>
      <c r="E45" s="56"/>
      <c r="F45" s="57"/>
      <c r="G45" s="58"/>
      <c r="H45" s="59"/>
      <c r="I45" s="59"/>
      <c r="J45" s="56"/>
      <c r="K45" s="56"/>
      <c r="L45" s="57"/>
    </row>
    <row r="46" spans="1:13" s="23" customFormat="1" ht="15" customHeight="1" x14ac:dyDescent="0.2">
      <c r="A46" s="60" t="s">
        <v>55</v>
      </c>
      <c r="B46" s="61"/>
      <c r="C46" s="61">
        <v>711.94070799999997</v>
      </c>
      <c r="D46" s="61">
        <v>985.88056900000004</v>
      </c>
      <c r="E46" s="61">
        <v>924.43164000000002</v>
      </c>
      <c r="F46" s="62">
        <f>E46/$E$5*100</f>
        <v>0.72095724428993302</v>
      </c>
      <c r="G46" s="63">
        <f>E46-C46</f>
        <v>212.49093200000004</v>
      </c>
      <c r="H46" s="64">
        <f>(G46/C46)*100</f>
        <v>29.846717516256994</v>
      </c>
      <c r="I46" s="64"/>
      <c r="J46" s="61">
        <v>3443.0617730000017</v>
      </c>
      <c r="K46" s="61">
        <v>4198.3740239999988</v>
      </c>
      <c r="L46" s="62">
        <f>K46/$K$5*100</f>
        <v>0.69365956813020213</v>
      </c>
    </row>
    <row r="47" spans="1:13" x14ac:dyDescent="0.2">
      <c r="C47" s="31"/>
      <c r="D47" s="31"/>
      <c r="E47" s="31"/>
    </row>
    <row r="48" spans="1:13" x14ac:dyDescent="0.2">
      <c r="C48" s="31"/>
      <c r="D48" s="31"/>
      <c r="E48" s="31"/>
      <c r="G48" s="31"/>
      <c r="H48" s="31"/>
      <c r="I48" s="31"/>
      <c r="J48" s="31"/>
      <c r="K48" s="31"/>
    </row>
  </sheetData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6"/>
  <sheetViews>
    <sheetView view="pageBreakPreview" zoomScaleNormal="100" zoomScaleSheetLayoutView="100" workbookViewId="0">
      <pane xSplit="2" topLeftCell="C1" activePane="topRight" state="frozen"/>
      <selection activeCell="I24" sqref="I24"/>
      <selection pane="topRight" activeCell="I24" sqref="I24"/>
    </sheetView>
  </sheetViews>
  <sheetFormatPr defaultColWidth="9.140625" defaultRowHeight="12.75" x14ac:dyDescent="0.2"/>
  <cols>
    <col min="1" max="1" width="1.42578125" style="21" customWidth="1"/>
    <col min="2" max="2" width="34.7109375" style="21" customWidth="1"/>
    <col min="3" max="4" width="8.7109375" style="21" bestFit="1" customWidth="1"/>
    <col min="5" max="5" width="10.42578125" style="21" bestFit="1" customWidth="1"/>
    <col min="6" max="6" width="9" style="21" bestFit="1" customWidth="1"/>
    <col min="7" max="7" width="12.7109375" style="21" bestFit="1" customWidth="1"/>
    <col min="8" max="8" width="8" style="21" bestFit="1" customWidth="1"/>
    <col min="9" max="9" width="0.7109375" style="21" customWidth="1"/>
    <col min="10" max="10" width="9.85546875" style="21" bestFit="1" customWidth="1"/>
    <col min="11" max="11" width="11.5703125" style="21" bestFit="1" customWidth="1"/>
    <col min="12" max="12" width="9" style="21" bestFit="1" customWidth="1"/>
    <col min="13" max="16384" width="9.140625" style="21"/>
  </cols>
  <sheetData>
    <row r="1" spans="1:12" x14ac:dyDescent="0.2">
      <c r="A1" s="104" t="s">
        <v>128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22" customFormat="1" x14ac:dyDescent="0.2">
      <c r="A3" s="29"/>
      <c r="B3" s="30"/>
      <c r="C3" s="153" t="s">
        <v>122</v>
      </c>
      <c r="D3" s="153"/>
      <c r="E3" s="153"/>
      <c r="F3" s="13"/>
      <c r="G3" s="154" t="s">
        <v>0</v>
      </c>
      <c r="H3" s="154"/>
      <c r="I3" s="14"/>
      <c r="J3" s="153" t="s">
        <v>122</v>
      </c>
      <c r="K3" s="153"/>
      <c r="L3" s="153"/>
    </row>
    <row r="4" spans="1:12" s="22" customFormat="1" ht="24" x14ac:dyDescent="0.2">
      <c r="A4" s="29"/>
      <c r="B4" s="28" t="s">
        <v>131</v>
      </c>
      <c r="C4" s="17" t="s">
        <v>183</v>
      </c>
      <c r="D4" s="17" t="s">
        <v>179</v>
      </c>
      <c r="E4" s="17" t="s">
        <v>184</v>
      </c>
      <c r="F4" s="18" t="s">
        <v>116</v>
      </c>
      <c r="G4" s="19" t="s">
        <v>129</v>
      </c>
      <c r="H4" s="20" t="s">
        <v>2</v>
      </c>
      <c r="I4" s="20"/>
      <c r="J4" s="17" t="s">
        <v>185</v>
      </c>
      <c r="K4" s="17" t="s">
        <v>186</v>
      </c>
      <c r="L4" s="18" t="s">
        <v>116</v>
      </c>
    </row>
    <row r="5" spans="1:12" s="22" customFormat="1" ht="15" customHeight="1" x14ac:dyDescent="0.2">
      <c r="A5" s="95" t="s">
        <v>56</v>
      </c>
      <c r="B5" s="90"/>
      <c r="C5" s="90">
        <v>103812.007148</v>
      </c>
      <c r="D5" s="90">
        <v>106953.53694799999</v>
      </c>
      <c r="E5" s="90">
        <v>118086.32941400001</v>
      </c>
      <c r="F5" s="94">
        <v>100</v>
      </c>
      <c r="G5" s="93">
        <f>E5-C5</f>
        <v>14274.322266000003</v>
      </c>
      <c r="H5" s="94">
        <f>(G5/C5)*100</f>
        <v>13.75016499358283</v>
      </c>
      <c r="I5" s="91"/>
      <c r="J5" s="90">
        <v>486583.12963500002</v>
      </c>
      <c r="K5" s="90">
        <v>553239.537304</v>
      </c>
      <c r="L5" s="94">
        <v>100</v>
      </c>
    </row>
    <row r="6" spans="1:12" s="22" customFormat="1" ht="6" customHeight="1" x14ac:dyDescent="0.2">
      <c r="A6" s="136"/>
      <c r="B6" s="137"/>
      <c r="C6" s="125"/>
      <c r="D6" s="125"/>
      <c r="E6" s="125"/>
      <c r="F6" s="126"/>
      <c r="G6" s="127"/>
      <c r="H6" s="128"/>
      <c r="I6" s="128"/>
      <c r="J6" s="125"/>
      <c r="K6" s="125"/>
      <c r="L6" s="126"/>
    </row>
    <row r="7" spans="1:12" s="23" customFormat="1" ht="15" customHeight="1" x14ac:dyDescent="0.2">
      <c r="A7" s="36" t="s">
        <v>52</v>
      </c>
      <c r="B7" s="61"/>
      <c r="C7" s="61">
        <f>SUM(C8:C26)</f>
        <v>87137.151028999928</v>
      </c>
      <c r="D7" s="61">
        <f t="shared" ref="D7:E7" si="0">SUM(D8:D26)</f>
        <v>88767.297082999983</v>
      </c>
      <c r="E7" s="61">
        <f t="shared" si="0"/>
        <v>97896.574477999995</v>
      </c>
      <c r="F7" s="63">
        <f>E7/$E$5*100</f>
        <v>82.902546775574208</v>
      </c>
      <c r="G7" s="64">
        <f>E7-C7</f>
        <v>10759.423449000067</v>
      </c>
      <c r="H7" s="64">
        <f>(G7/C7)*100</f>
        <v>12.347687894247594</v>
      </c>
      <c r="I7" s="61"/>
      <c r="J7" s="61">
        <f t="shared" ref="J7" si="1">SUM(J8:J26)</f>
        <v>407714.00709900015</v>
      </c>
      <c r="K7" s="61">
        <f t="shared" ref="K7" si="2">SUM(K8:K26)</f>
        <v>460775.76104299974</v>
      </c>
      <c r="L7" s="62">
        <f>K7/$K$5*100</f>
        <v>83.286845927247555</v>
      </c>
    </row>
    <row r="8" spans="1:12" s="22" customFormat="1" ht="15" customHeight="1" x14ac:dyDescent="0.2">
      <c r="A8" s="136"/>
      <c r="B8" s="41" t="s">
        <v>57</v>
      </c>
      <c r="C8" s="56">
        <v>28608.382594999959</v>
      </c>
      <c r="D8" s="56">
        <v>33042.567664999988</v>
      </c>
      <c r="E8" s="56">
        <v>36141.438489</v>
      </c>
      <c r="F8" s="57">
        <f>E8/$E$7*100</f>
        <v>36.917980717621489</v>
      </c>
      <c r="G8" s="58">
        <f>E8-C8</f>
        <v>7533.055894000041</v>
      </c>
      <c r="H8" s="59">
        <f>(G8/C8)*100</f>
        <v>26.331638529319147</v>
      </c>
      <c r="I8" s="59"/>
      <c r="J8" s="56">
        <v>142368.59809800013</v>
      </c>
      <c r="K8" s="56">
        <v>169110.63744099977</v>
      </c>
      <c r="L8" s="57">
        <f>K8/$K$7*100</f>
        <v>36.701287641130563</v>
      </c>
    </row>
    <row r="9" spans="1:12" s="22" customFormat="1" ht="15" customHeight="1" x14ac:dyDescent="0.2">
      <c r="A9" s="136"/>
      <c r="B9" s="41" t="s">
        <v>58</v>
      </c>
      <c r="C9" s="56">
        <v>13036.697725000002</v>
      </c>
      <c r="D9" s="56">
        <v>9045.7946960000045</v>
      </c>
      <c r="E9" s="56">
        <v>11409.807593000001</v>
      </c>
      <c r="F9" s="57">
        <f t="shared" ref="F9:F26" si="3">E9/$E$7*100</f>
        <v>11.654961017623853</v>
      </c>
      <c r="G9" s="58">
        <f t="shared" ref="G9:G26" si="4">E9-C9</f>
        <v>-1626.8901320000004</v>
      </c>
      <c r="H9" s="59">
        <f t="shared" ref="H9:H26" si="5">(G9/C9)*100</f>
        <v>-12.479311604196914</v>
      </c>
      <c r="I9" s="59"/>
      <c r="J9" s="56">
        <v>57877.717913999993</v>
      </c>
      <c r="K9" s="56">
        <v>59852.861371000014</v>
      </c>
      <c r="L9" s="57">
        <f t="shared" ref="L9:L26" si="6">K9/$K$7*100</f>
        <v>12.989585484166675</v>
      </c>
    </row>
    <row r="10" spans="1:12" s="22" customFormat="1" ht="15" customHeight="1" x14ac:dyDescent="0.2">
      <c r="A10" s="136"/>
      <c r="B10" s="83" t="s">
        <v>172</v>
      </c>
      <c r="C10" s="56">
        <v>7817.554748999999</v>
      </c>
      <c r="D10" s="56">
        <v>9226.938787000001</v>
      </c>
      <c r="E10" s="56">
        <v>10228.290474000003</v>
      </c>
      <c r="F10" s="57">
        <f t="shared" si="3"/>
        <v>10.448057583770284</v>
      </c>
      <c r="G10" s="58">
        <f t="shared" si="4"/>
        <v>2410.7357250000041</v>
      </c>
      <c r="H10" s="59">
        <f t="shared" si="5"/>
        <v>30.837465197264901</v>
      </c>
      <c r="I10" s="59"/>
      <c r="J10" s="56">
        <v>34014.29721400002</v>
      </c>
      <c r="K10" s="56">
        <v>44211.246455000008</v>
      </c>
      <c r="L10" s="57">
        <f t="shared" si="6"/>
        <v>9.5949592389418683</v>
      </c>
    </row>
    <row r="11" spans="1:12" s="22" customFormat="1" ht="15" customHeight="1" x14ac:dyDescent="0.2">
      <c r="A11" s="136"/>
      <c r="B11" s="41" t="s">
        <v>171</v>
      </c>
      <c r="C11" s="56">
        <v>9774.9990429999943</v>
      </c>
      <c r="D11" s="56">
        <v>8973.7616099999959</v>
      </c>
      <c r="E11" s="56">
        <v>9287.0866489999953</v>
      </c>
      <c r="F11" s="57">
        <f t="shared" si="3"/>
        <v>9.4866308637663881</v>
      </c>
      <c r="G11" s="58">
        <f t="shared" si="4"/>
        <v>-487.91239399999904</v>
      </c>
      <c r="H11" s="59">
        <f t="shared" si="5"/>
        <v>-4.9914316293401537</v>
      </c>
      <c r="I11" s="59"/>
      <c r="J11" s="56">
        <v>44018.565708999973</v>
      </c>
      <c r="K11" s="56">
        <v>43710.006954000004</v>
      </c>
      <c r="L11" s="57">
        <f t="shared" si="6"/>
        <v>9.486177583443018</v>
      </c>
    </row>
    <row r="12" spans="1:12" s="22" customFormat="1" ht="15" customHeight="1" x14ac:dyDescent="0.2">
      <c r="A12" s="136"/>
      <c r="B12" s="41" t="s">
        <v>60</v>
      </c>
      <c r="C12" s="56">
        <v>5587.1856820000021</v>
      </c>
      <c r="D12" s="56">
        <v>5883.2983489999979</v>
      </c>
      <c r="E12" s="56">
        <v>6334.2550659999988</v>
      </c>
      <c r="F12" s="57">
        <f t="shared" si="3"/>
        <v>6.4703541464808625</v>
      </c>
      <c r="G12" s="58">
        <f t="shared" si="4"/>
        <v>747.06938399999672</v>
      </c>
      <c r="H12" s="59">
        <f t="shared" si="5"/>
        <v>13.37112146472594</v>
      </c>
      <c r="I12" s="59"/>
      <c r="J12" s="56">
        <v>26474.143845999995</v>
      </c>
      <c r="K12" s="56">
        <v>30464.577408000023</v>
      </c>
      <c r="L12" s="57">
        <f t="shared" si="6"/>
        <v>6.6115841985787656</v>
      </c>
    </row>
    <row r="13" spans="1:12" s="22" customFormat="1" ht="15" customHeight="1" x14ac:dyDescent="0.2">
      <c r="A13" s="136"/>
      <c r="B13" s="41" t="s">
        <v>59</v>
      </c>
      <c r="C13" s="56">
        <v>4584.9487929999987</v>
      </c>
      <c r="D13" s="56">
        <v>4325.9482859999998</v>
      </c>
      <c r="E13" s="56">
        <v>4659.6306790000026</v>
      </c>
      <c r="F13" s="57">
        <f t="shared" si="3"/>
        <v>4.7597484425230299</v>
      </c>
      <c r="G13" s="58">
        <f t="shared" si="4"/>
        <v>74.681886000003942</v>
      </c>
      <c r="H13" s="59">
        <f t="shared" si="5"/>
        <v>1.6288488568078094</v>
      </c>
      <c r="I13" s="59"/>
      <c r="J13" s="56">
        <v>21782.994557000002</v>
      </c>
      <c r="K13" s="56">
        <v>20773.156685999984</v>
      </c>
      <c r="L13" s="57">
        <f t="shared" si="6"/>
        <v>4.5083006621221609</v>
      </c>
    </row>
    <row r="14" spans="1:12" s="22" customFormat="1" ht="15" customHeight="1" x14ac:dyDescent="0.2">
      <c r="A14" s="136"/>
      <c r="B14" s="41" t="s">
        <v>173</v>
      </c>
      <c r="C14" s="56">
        <v>3275.468312</v>
      </c>
      <c r="D14" s="56">
        <v>2901.0133889999993</v>
      </c>
      <c r="E14" s="56">
        <v>2817.3953970000002</v>
      </c>
      <c r="F14" s="57">
        <f t="shared" si="3"/>
        <v>2.8779305221074361</v>
      </c>
      <c r="G14" s="58">
        <f t="shared" si="4"/>
        <v>-458.07291499999974</v>
      </c>
      <c r="H14" s="59">
        <f t="shared" si="5"/>
        <v>-13.984959442953688</v>
      </c>
      <c r="I14" s="59"/>
      <c r="J14" s="56">
        <v>12908.657530999999</v>
      </c>
      <c r="K14" s="56">
        <v>14793.231295000003</v>
      </c>
      <c r="L14" s="57">
        <f t="shared" si="6"/>
        <v>3.2105055312619828</v>
      </c>
    </row>
    <row r="15" spans="1:12" s="22" customFormat="1" ht="15" customHeight="1" x14ac:dyDescent="0.2">
      <c r="A15" s="136"/>
      <c r="B15" s="41" t="s">
        <v>62</v>
      </c>
      <c r="C15" s="56">
        <v>2461.8994120000011</v>
      </c>
      <c r="D15" s="56">
        <v>2772.8600840000013</v>
      </c>
      <c r="E15" s="56">
        <v>2705.9080040000003</v>
      </c>
      <c r="F15" s="57">
        <f t="shared" si="3"/>
        <v>2.7640476885205936</v>
      </c>
      <c r="G15" s="58">
        <f t="shared" si="4"/>
        <v>244.00859199999923</v>
      </c>
      <c r="H15" s="59">
        <f t="shared" si="5"/>
        <v>9.9113956813439099</v>
      </c>
      <c r="I15" s="59"/>
      <c r="J15" s="56">
        <v>11980.630034000007</v>
      </c>
      <c r="K15" s="56">
        <v>13385.512139000008</v>
      </c>
      <c r="L15" s="57">
        <f t="shared" si="6"/>
        <v>2.9049948523118747</v>
      </c>
    </row>
    <row r="16" spans="1:12" s="22" customFormat="1" ht="15" customHeight="1" x14ac:dyDescent="0.2">
      <c r="A16" s="136"/>
      <c r="B16" s="41" t="s">
        <v>61</v>
      </c>
      <c r="C16" s="56">
        <v>2311.2514459999993</v>
      </c>
      <c r="D16" s="56">
        <v>2183.156058</v>
      </c>
      <c r="E16" s="56">
        <v>2882.2671679999994</v>
      </c>
      <c r="F16" s="57">
        <f t="shared" si="3"/>
        <v>2.944196141048554</v>
      </c>
      <c r="G16" s="58">
        <f t="shared" si="4"/>
        <v>571.0157220000001</v>
      </c>
      <c r="H16" s="59">
        <f t="shared" si="5"/>
        <v>24.705910860033715</v>
      </c>
      <c r="I16" s="59"/>
      <c r="J16" s="56">
        <v>11359.403870000007</v>
      </c>
      <c r="K16" s="56">
        <v>13038.247839999989</v>
      </c>
      <c r="L16" s="57">
        <f t="shared" si="6"/>
        <v>2.829629711963789</v>
      </c>
    </row>
    <row r="17" spans="1:14" s="22" customFormat="1" ht="15" customHeight="1" x14ac:dyDescent="0.2">
      <c r="A17" s="138"/>
      <c r="B17" s="41" t="s">
        <v>174</v>
      </c>
      <c r="C17" s="56">
        <v>1495.4641059999999</v>
      </c>
      <c r="D17" s="56">
        <v>1612.5844129999987</v>
      </c>
      <c r="E17" s="56">
        <v>1820.0283830000028</v>
      </c>
      <c r="F17" s="57">
        <f t="shared" si="3"/>
        <v>1.8591338795097598</v>
      </c>
      <c r="G17" s="58">
        <f t="shared" si="4"/>
        <v>324.5642770000029</v>
      </c>
      <c r="H17" s="59">
        <f t="shared" si="5"/>
        <v>21.703247553572705</v>
      </c>
      <c r="I17" s="59"/>
      <c r="J17" s="56">
        <v>7448.8364110000011</v>
      </c>
      <c r="K17" s="56">
        <v>8581.3259760000019</v>
      </c>
      <c r="L17" s="57">
        <f t="shared" si="6"/>
        <v>1.86236488581247</v>
      </c>
    </row>
    <row r="18" spans="1:14" s="22" customFormat="1" ht="15" customHeight="1" x14ac:dyDescent="0.2">
      <c r="A18" s="138"/>
      <c r="B18" s="41" t="s">
        <v>64</v>
      </c>
      <c r="C18" s="56">
        <v>1327.3780369999999</v>
      </c>
      <c r="D18" s="56">
        <v>1379.0499629999999</v>
      </c>
      <c r="E18" s="56">
        <v>1512.4530429999998</v>
      </c>
      <c r="F18" s="57">
        <f t="shared" si="3"/>
        <v>1.5449499137887492</v>
      </c>
      <c r="G18" s="58">
        <f t="shared" si="4"/>
        <v>185.0750059999998</v>
      </c>
      <c r="H18" s="59">
        <f t="shared" si="5"/>
        <v>13.942901030537378</v>
      </c>
      <c r="I18" s="59"/>
      <c r="J18" s="56">
        <v>6033.8757190000015</v>
      </c>
      <c r="K18" s="56">
        <v>6710.0283390000041</v>
      </c>
      <c r="L18" s="57">
        <f t="shared" si="6"/>
        <v>1.4562459457093322</v>
      </c>
    </row>
    <row r="19" spans="1:14" s="22" customFormat="1" ht="15" customHeight="1" x14ac:dyDescent="0.2">
      <c r="A19" s="136"/>
      <c r="B19" s="41" t="s">
        <v>65</v>
      </c>
      <c r="C19" s="56">
        <v>1132.1170490000002</v>
      </c>
      <c r="D19" s="56">
        <v>1083.7832119999996</v>
      </c>
      <c r="E19" s="56">
        <v>1247.1532029999998</v>
      </c>
      <c r="F19" s="57">
        <f t="shared" si="3"/>
        <v>1.2739497879777897</v>
      </c>
      <c r="G19" s="58">
        <f t="shared" si="4"/>
        <v>115.03615399999967</v>
      </c>
      <c r="H19" s="59">
        <f t="shared" si="5"/>
        <v>10.1611537518679</v>
      </c>
      <c r="I19" s="59"/>
      <c r="J19" s="56">
        <v>4993.4337530000021</v>
      </c>
      <c r="K19" s="56">
        <v>5738.5652880000052</v>
      </c>
      <c r="L19" s="57">
        <f t="shared" si="6"/>
        <v>1.2454138809320918</v>
      </c>
    </row>
    <row r="20" spans="1:14" s="22" customFormat="1" ht="15" customHeight="1" x14ac:dyDescent="0.2">
      <c r="A20" s="136"/>
      <c r="B20" s="41" t="s">
        <v>66</v>
      </c>
      <c r="C20" s="56">
        <v>856.57552699999894</v>
      </c>
      <c r="D20" s="56">
        <v>897.26029799999958</v>
      </c>
      <c r="E20" s="56">
        <v>1018.7527319999999</v>
      </c>
      <c r="F20" s="57">
        <f t="shared" si="3"/>
        <v>1.0406418584431074</v>
      </c>
      <c r="G20" s="58">
        <f t="shared" si="4"/>
        <v>162.17720500000098</v>
      </c>
      <c r="H20" s="59">
        <f t="shared" si="5"/>
        <v>18.933205524560961</v>
      </c>
      <c r="I20" s="59"/>
      <c r="J20" s="56">
        <v>3933.513208000003</v>
      </c>
      <c r="K20" s="56">
        <v>4463.5068570000039</v>
      </c>
      <c r="L20" s="57">
        <f t="shared" si="6"/>
        <v>0.96869393626447031</v>
      </c>
    </row>
    <row r="21" spans="1:14" s="22" customFormat="1" ht="15" customHeight="1" x14ac:dyDescent="0.2">
      <c r="A21" s="136"/>
      <c r="B21" s="41" t="s">
        <v>68</v>
      </c>
      <c r="C21" s="56">
        <v>655.57097400000021</v>
      </c>
      <c r="D21" s="56">
        <v>822.241311</v>
      </c>
      <c r="E21" s="56">
        <v>979.90299400000004</v>
      </c>
      <c r="F21" s="57">
        <f t="shared" si="3"/>
        <v>1.0009573871455644</v>
      </c>
      <c r="G21" s="58">
        <f t="shared" si="4"/>
        <v>324.33201999999983</v>
      </c>
      <c r="H21" s="59">
        <f t="shared" si="5"/>
        <v>49.473212339019717</v>
      </c>
      <c r="I21" s="59"/>
      <c r="J21" s="56">
        <v>3527.6695229999991</v>
      </c>
      <c r="K21" s="56">
        <v>4049.0886969999992</v>
      </c>
      <c r="L21" s="57">
        <f t="shared" si="6"/>
        <v>0.87875470876215145</v>
      </c>
    </row>
    <row r="22" spans="1:14" s="22" customFormat="1" ht="15" customHeight="1" x14ac:dyDescent="0.2">
      <c r="A22" s="136"/>
      <c r="B22" s="41" t="s">
        <v>67</v>
      </c>
      <c r="C22" s="56">
        <v>694.47246799999982</v>
      </c>
      <c r="D22" s="56">
        <v>834.54375300000015</v>
      </c>
      <c r="E22" s="56">
        <v>924.4938860000002</v>
      </c>
      <c r="F22" s="57">
        <f t="shared" si="3"/>
        <v>0.94435774788806204</v>
      </c>
      <c r="G22" s="58">
        <f t="shared" si="4"/>
        <v>230.02141800000038</v>
      </c>
      <c r="H22" s="59">
        <f t="shared" si="5"/>
        <v>33.121747599647165</v>
      </c>
      <c r="I22" s="59"/>
      <c r="J22" s="56">
        <v>3097.7480960000016</v>
      </c>
      <c r="K22" s="56">
        <v>3926.2886480000006</v>
      </c>
      <c r="L22" s="57">
        <f t="shared" si="6"/>
        <v>0.85210399069442322</v>
      </c>
    </row>
    <row r="23" spans="1:14" s="22" customFormat="1" ht="15" customHeight="1" x14ac:dyDescent="0.2">
      <c r="A23" s="136"/>
      <c r="B23" s="41" t="s">
        <v>70</v>
      </c>
      <c r="C23" s="56">
        <v>576.64467000000002</v>
      </c>
      <c r="D23" s="56">
        <v>753.81961000000013</v>
      </c>
      <c r="E23" s="56">
        <v>804.69548999999995</v>
      </c>
      <c r="F23" s="57">
        <f t="shared" si="3"/>
        <v>0.82198533941638252</v>
      </c>
      <c r="G23" s="58">
        <f t="shared" si="4"/>
        <v>228.05081999999993</v>
      </c>
      <c r="H23" s="59">
        <f t="shared" si="5"/>
        <v>39.547893506064995</v>
      </c>
      <c r="I23" s="59"/>
      <c r="J23" s="56">
        <v>2581.3060109999988</v>
      </c>
      <c r="K23" s="56">
        <v>3546.3766619999997</v>
      </c>
      <c r="L23" s="57">
        <f t="shared" si="6"/>
        <v>0.76965347612307466</v>
      </c>
    </row>
    <row r="24" spans="1:14" s="22" customFormat="1" ht="15" customHeight="1" x14ac:dyDescent="0.2">
      <c r="A24" s="136"/>
      <c r="B24" s="41" t="s">
        <v>69</v>
      </c>
      <c r="C24" s="56">
        <v>424.384343</v>
      </c>
      <c r="D24" s="56">
        <v>484.67748999999986</v>
      </c>
      <c r="E24" s="56">
        <v>544.43350799999985</v>
      </c>
      <c r="F24" s="57">
        <f t="shared" si="3"/>
        <v>0.55613131603736421</v>
      </c>
      <c r="G24" s="58">
        <f t="shared" si="4"/>
        <v>120.04916499999985</v>
      </c>
      <c r="H24" s="59">
        <f t="shared" si="5"/>
        <v>28.287840251448635</v>
      </c>
      <c r="I24" s="59"/>
      <c r="J24" s="56">
        <v>1897.3467509999994</v>
      </c>
      <c r="K24" s="56">
        <v>2346.7804109999993</v>
      </c>
      <c r="L24" s="57">
        <f t="shared" si="6"/>
        <v>0.50931073407331362</v>
      </c>
    </row>
    <row r="25" spans="1:14" s="22" customFormat="1" ht="15" customHeight="1" x14ac:dyDescent="0.2">
      <c r="A25" s="136"/>
      <c r="B25" s="41" t="s">
        <v>71</v>
      </c>
      <c r="C25" s="56">
        <v>278.57203599999991</v>
      </c>
      <c r="D25" s="56">
        <v>246.52205399999997</v>
      </c>
      <c r="E25" s="56">
        <v>312.77899099999996</v>
      </c>
      <c r="F25" s="57">
        <f t="shared" si="3"/>
        <v>0.31949942341474868</v>
      </c>
      <c r="G25" s="58">
        <f t="shared" si="4"/>
        <v>34.20695500000005</v>
      </c>
      <c r="H25" s="59">
        <f t="shared" si="5"/>
        <v>12.279392968215969</v>
      </c>
      <c r="I25" s="59"/>
      <c r="J25" s="56">
        <v>1352.794253</v>
      </c>
      <c r="K25" s="56">
        <v>1442.1206030000003</v>
      </c>
      <c r="L25" s="57">
        <f t="shared" si="6"/>
        <v>0.31297666347197917</v>
      </c>
      <c r="M25" s="79"/>
      <c r="N25" s="79"/>
    </row>
    <row r="26" spans="1:14" s="79" customFormat="1" ht="15" customHeight="1" x14ac:dyDescent="0.2">
      <c r="A26" s="136"/>
      <c r="B26" s="41" t="s">
        <v>63</v>
      </c>
      <c r="C26" s="56">
        <v>2237.5840619999985</v>
      </c>
      <c r="D26" s="56">
        <v>2297.4760549999987</v>
      </c>
      <c r="E26" s="56">
        <v>2265.8027290000005</v>
      </c>
      <c r="F26" s="57">
        <f t="shared" si="3"/>
        <v>2.3144862229159893</v>
      </c>
      <c r="G26" s="58">
        <f t="shared" si="4"/>
        <v>28.218667000001915</v>
      </c>
      <c r="H26" s="59">
        <f t="shared" si="5"/>
        <v>1.2611220949964888</v>
      </c>
      <c r="I26" s="59"/>
      <c r="J26" s="56">
        <v>10062.474601000002</v>
      </c>
      <c r="K26" s="56">
        <v>10632.201973000003</v>
      </c>
      <c r="L26" s="57">
        <f t="shared" si="6"/>
        <v>2.3074568742360131</v>
      </c>
      <c r="M26" s="22"/>
      <c r="N26" s="22"/>
    </row>
    <row r="27" spans="1:14" s="22" customFormat="1" ht="6" customHeight="1" x14ac:dyDescent="0.2">
      <c r="A27" s="136"/>
      <c r="B27" s="41"/>
      <c r="C27" s="56"/>
      <c r="D27" s="56"/>
      <c r="E27" s="56"/>
      <c r="F27" s="57"/>
      <c r="G27" s="58"/>
      <c r="H27" s="59"/>
      <c r="I27" s="59"/>
      <c r="J27" s="56"/>
      <c r="K27" s="56"/>
      <c r="L27" s="57"/>
    </row>
    <row r="28" spans="1:14" s="23" customFormat="1" ht="15" customHeight="1" x14ac:dyDescent="0.2">
      <c r="A28" s="60" t="s">
        <v>53</v>
      </c>
      <c r="B28" s="61"/>
      <c r="C28" s="61">
        <f>SUM(C29:C35)</f>
        <v>5464.1238240000002</v>
      </c>
      <c r="D28" s="61">
        <f t="shared" ref="D28:E28" si="7">SUM(D29:D35)</f>
        <v>6513.6507750000028</v>
      </c>
      <c r="E28" s="61">
        <f t="shared" si="7"/>
        <v>6312.3149169999997</v>
      </c>
      <c r="F28" s="62">
        <f>E28/$E$5*100</f>
        <v>5.3455086192658197</v>
      </c>
      <c r="G28" s="63">
        <f>E28-C28</f>
        <v>848.19109299999946</v>
      </c>
      <c r="H28" s="64">
        <f>(G28/C28)*100</f>
        <v>15.522911272151276</v>
      </c>
      <c r="I28" s="64"/>
      <c r="J28" s="61">
        <f t="shared" ref="J28:K28" si="8">SUM(J29:J35)</f>
        <v>27638.932081999999</v>
      </c>
      <c r="K28" s="61">
        <f t="shared" si="8"/>
        <v>31587.818844000001</v>
      </c>
      <c r="L28" s="62">
        <f>K28/$K$5*100</f>
        <v>5.7096098008343876</v>
      </c>
    </row>
    <row r="29" spans="1:14" s="22" customFormat="1" x14ac:dyDescent="0.2">
      <c r="A29" s="136"/>
      <c r="B29" s="42" t="s">
        <v>72</v>
      </c>
      <c r="C29" s="56">
        <v>362.18585000000007</v>
      </c>
      <c r="D29" s="56">
        <v>494.698938</v>
      </c>
      <c r="E29" s="56">
        <v>564.97375799999986</v>
      </c>
      <c r="F29" s="57">
        <f>E29/$E$28*100</f>
        <v>8.9503417593827859</v>
      </c>
      <c r="G29" s="58">
        <f>E29-C29</f>
        <v>202.78790799999979</v>
      </c>
      <c r="H29" s="59">
        <f>(G29/C29)*100</f>
        <v>55.990013966586424</v>
      </c>
      <c r="I29" s="59"/>
      <c r="J29" s="56">
        <v>2293.0891729999998</v>
      </c>
      <c r="K29" s="56">
        <v>3289.1761099999999</v>
      </c>
      <c r="L29" s="57">
        <f>K29/$K$28*100</f>
        <v>10.412799080063003</v>
      </c>
    </row>
    <row r="30" spans="1:14" s="22" customFormat="1" ht="15" customHeight="1" x14ac:dyDescent="0.2">
      <c r="A30" s="136"/>
      <c r="B30" s="41" t="s">
        <v>73</v>
      </c>
      <c r="C30" s="56">
        <v>457.55705100000006</v>
      </c>
      <c r="D30" s="56">
        <v>374.81076900000005</v>
      </c>
      <c r="E30" s="56">
        <v>366.89745099999999</v>
      </c>
      <c r="F30" s="57">
        <f t="shared" ref="F30:F35" si="9">E30/$E$28*100</f>
        <v>5.8124072677662317</v>
      </c>
      <c r="G30" s="58">
        <f t="shared" ref="G30:G35" si="10">E30-C30</f>
        <v>-90.659600000000069</v>
      </c>
      <c r="H30" s="59">
        <f t="shared" ref="H30:H35" si="11">(G30/C30)*100</f>
        <v>-19.813835193198688</v>
      </c>
      <c r="I30" s="59"/>
      <c r="J30" s="56">
        <v>2177.6952800000008</v>
      </c>
      <c r="K30" s="56">
        <v>1862.7934860000005</v>
      </c>
      <c r="L30" s="57">
        <f t="shared" ref="L30:L35" si="12">K30/$K$28*100</f>
        <v>5.897189341244534</v>
      </c>
    </row>
    <row r="31" spans="1:14" s="22" customFormat="1" ht="15" customHeight="1" x14ac:dyDescent="0.2">
      <c r="A31" s="136"/>
      <c r="B31" s="41" t="s">
        <v>74</v>
      </c>
      <c r="C31" s="56">
        <v>283.84432700000002</v>
      </c>
      <c r="D31" s="56">
        <v>399.52407999999986</v>
      </c>
      <c r="E31" s="56">
        <v>457.96469299999995</v>
      </c>
      <c r="F31" s="57">
        <f t="shared" si="9"/>
        <v>7.2550989458183262</v>
      </c>
      <c r="G31" s="58">
        <f t="shared" si="10"/>
        <v>174.12036599999993</v>
      </c>
      <c r="H31" s="59">
        <f t="shared" si="11"/>
        <v>61.343613184138043</v>
      </c>
      <c r="I31" s="59"/>
      <c r="J31" s="56">
        <v>1554.1106690000004</v>
      </c>
      <c r="K31" s="56">
        <v>1780.0410080000001</v>
      </c>
      <c r="L31" s="57">
        <f t="shared" si="12"/>
        <v>5.6352134244878798</v>
      </c>
    </row>
    <row r="32" spans="1:14" s="22" customFormat="1" ht="15" customHeight="1" x14ac:dyDescent="0.2">
      <c r="A32" s="136"/>
      <c r="B32" s="41" t="s">
        <v>175</v>
      </c>
      <c r="C32" s="56">
        <v>538.27145699999994</v>
      </c>
      <c r="D32" s="56">
        <v>331.07614400000006</v>
      </c>
      <c r="E32" s="56">
        <v>480.163905</v>
      </c>
      <c r="F32" s="57">
        <f t="shared" si="9"/>
        <v>7.6067799422815146</v>
      </c>
      <c r="G32" s="58">
        <f t="shared" si="10"/>
        <v>-58.107551999999941</v>
      </c>
      <c r="H32" s="59">
        <f t="shared" si="11"/>
        <v>-10.795213315574328</v>
      </c>
      <c r="I32" s="59"/>
      <c r="J32" s="56">
        <v>2862.271338</v>
      </c>
      <c r="K32" s="56">
        <v>1648.3633350000005</v>
      </c>
      <c r="L32" s="57">
        <f t="shared" si="12"/>
        <v>5.2183512357742341</v>
      </c>
    </row>
    <row r="33" spans="1:15" s="22" customFormat="1" ht="15" customHeight="1" x14ac:dyDescent="0.2">
      <c r="A33" s="136"/>
      <c r="B33" s="41" t="s">
        <v>75</v>
      </c>
      <c r="C33" s="56">
        <v>80.044588999999988</v>
      </c>
      <c r="D33" s="56">
        <v>83.131270000000015</v>
      </c>
      <c r="E33" s="56">
        <v>86.750267000000008</v>
      </c>
      <c r="F33" s="57">
        <f t="shared" si="9"/>
        <v>1.3743019500875768</v>
      </c>
      <c r="G33" s="58">
        <f t="shared" si="10"/>
        <v>6.7056780000000202</v>
      </c>
      <c r="H33" s="59">
        <f t="shared" si="11"/>
        <v>8.3774282356550316</v>
      </c>
      <c r="I33" s="59"/>
      <c r="J33" s="56">
        <v>307.27632900000003</v>
      </c>
      <c r="K33" s="56">
        <v>401.987391</v>
      </c>
      <c r="L33" s="57">
        <f t="shared" si="12"/>
        <v>1.2726025591866914</v>
      </c>
    </row>
    <row r="34" spans="1:15" s="22" customFormat="1" ht="15" customHeight="1" x14ac:dyDescent="0.2">
      <c r="A34" s="136"/>
      <c r="B34" s="41" t="s">
        <v>76</v>
      </c>
      <c r="C34" s="56">
        <v>2.243344</v>
      </c>
      <c r="D34" s="56">
        <v>1.246737</v>
      </c>
      <c r="E34" s="56">
        <v>13.789177</v>
      </c>
      <c r="F34" s="57">
        <f t="shared" si="9"/>
        <v>0.21844881285728793</v>
      </c>
      <c r="G34" s="58">
        <f t="shared" si="10"/>
        <v>11.545833</v>
      </c>
      <c r="H34" s="59">
        <f t="shared" si="11"/>
        <v>514.67064346796565</v>
      </c>
      <c r="I34" s="59"/>
      <c r="J34" s="56">
        <v>43.317941999999995</v>
      </c>
      <c r="K34" s="56">
        <v>22.722295999999996</v>
      </c>
      <c r="L34" s="57">
        <f t="shared" si="12"/>
        <v>7.1933728986533108E-2</v>
      </c>
      <c r="M34" s="79"/>
      <c r="N34" s="79"/>
      <c r="O34" s="79"/>
    </row>
    <row r="35" spans="1:15" s="79" customFormat="1" ht="15" customHeight="1" x14ac:dyDescent="0.2">
      <c r="A35" s="136"/>
      <c r="B35" s="41" t="s">
        <v>136</v>
      </c>
      <c r="C35" s="56">
        <v>3739.9772060000005</v>
      </c>
      <c r="D35" s="56">
        <v>4829.1628370000026</v>
      </c>
      <c r="E35" s="56">
        <v>4341.7756659999995</v>
      </c>
      <c r="F35" s="57">
        <f t="shared" si="9"/>
        <v>68.782621321806275</v>
      </c>
      <c r="G35" s="58">
        <f t="shared" si="10"/>
        <v>601.79845999999907</v>
      </c>
      <c r="H35" s="59">
        <f t="shared" si="11"/>
        <v>16.090965983283027</v>
      </c>
      <c r="I35" s="59"/>
      <c r="J35" s="56">
        <v>18401.171351000001</v>
      </c>
      <c r="K35" s="56">
        <v>22582.735218000002</v>
      </c>
      <c r="L35" s="57">
        <f t="shared" si="12"/>
        <v>71.491910630257124</v>
      </c>
      <c r="M35" s="22"/>
      <c r="N35" s="22"/>
      <c r="O35" s="22"/>
    </row>
    <row r="36" spans="1:15" s="22" customFormat="1" ht="6" customHeight="1" x14ac:dyDescent="0.2">
      <c r="A36" s="136"/>
      <c r="B36" s="41"/>
      <c r="C36" s="56"/>
      <c r="D36" s="56"/>
      <c r="E36" s="56"/>
      <c r="F36" s="57"/>
      <c r="G36" s="58"/>
      <c r="H36" s="59"/>
      <c r="I36" s="59"/>
      <c r="J36" s="56"/>
      <c r="K36" s="56"/>
      <c r="L36" s="57"/>
    </row>
    <row r="37" spans="1:15" s="23" customFormat="1" ht="15" customHeight="1" x14ac:dyDescent="0.2">
      <c r="A37" s="60" t="s">
        <v>54</v>
      </c>
      <c r="B37" s="61"/>
      <c r="C37" s="61">
        <f>SUM(C38:C44)</f>
        <v>9566.0773179999997</v>
      </c>
      <c r="D37" s="61">
        <f t="shared" ref="D37:E37" si="13">SUM(D38:D44)</f>
        <v>9366.9212690000022</v>
      </c>
      <c r="E37" s="61">
        <f t="shared" si="13"/>
        <v>11345.022027999999</v>
      </c>
      <c r="F37" s="62">
        <f>E37/$E$5*100</f>
        <v>9.6073966260949462</v>
      </c>
      <c r="G37" s="63">
        <f>E37-C37</f>
        <v>1778.9447099999998</v>
      </c>
      <c r="H37" s="64">
        <f>(G37/C37)*100</f>
        <v>18.596386490130602</v>
      </c>
      <c r="I37" s="64"/>
      <c r="J37" s="61">
        <f t="shared" ref="J37" si="14">SUM(J38:J44)</f>
        <v>44373.59829400001</v>
      </c>
      <c r="K37" s="61">
        <f t="shared" ref="K37" si="15">SUM(K38:K44)</f>
        <v>50293.090236000004</v>
      </c>
      <c r="L37" s="62">
        <f>K37/$K$5*100</f>
        <v>9.0906536581033279</v>
      </c>
      <c r="M37" s="80"/>
      <c r="N37" s="80"/>
    </row>
    <row r="38" spans="1:15" s="22" customFormat="1" ht="15" customHeight="1" x14ac:dyDescent="0.2">
      <c r="A38" s="136"/>
      <c r="B38" s="41" t="s">
        <v>77</v>
      </c>
      <c r="C38" s="56">
        <v>5202.8761519999998</v>
      </c>
      <c r="D38" s="56">
        <v>4784.5624110000008</v>
      </c>
      <c r="E38" s="56">
        <v>7581.4875939999993</v>
      </c>
      <c r="F38" s="57">
        <f>E38/$E$37*100</f>
        <v>66.826556839542178</v>
      </c>
      <c r="G38" s="58">
        <f>E38-C38</f>
        <v>2378.6114419999994</v>
      </c>
      <c r="H38" s="59">
        <f>(G38/C38)*100</f>
        <v>45.717241243300684</v>
      </c>
      <c r="I38" s="59"/>
      <c r="J38" s="56">
        <v>22606.727089000004</v>
      </c>
      <c r="K38" s="56">
        <v>27749.95837</v>
      </c>
      <c r="L38" s="57">
        <f>K38/$K$37*100</f>
        <v>55.176482971683583</v>
      </c>
    </row>
    <row r="39" spans="1:15" s="22" customFormat="1" ht="15" customHeight="1" x14ac:dyDescent="0.2">
      <c r="A39" s="136"/>
      <c r="B39" s="41" t="s">
        <v>135</v>
      </c>
      <c r="C39" s="56">
        <v>1480.304899</v>
      </c>
      <c r="D39" s="56">
        <v>1644.2340630000001</v>
      </c>
      <c r="E39" s="56">
        <v>1125.0847239999998</v>
      </c>
      <c r="F39" s="57">
        <f t="shared" ref="F39:F44" si="16">E39/$E$37*100</f>
        <v>9.9169902114182111</v>
      </c>
      <c r="G39" s="58">
        <f t="shared" ref="G39:G44" si="17">E39-C39</f>
        <v>-355.22017500000015</v>
      </c>
      <c r="H39" s="59">
        <f t="shared" ref="H39:H44" si="18">(G39/C39)*100</f>
        <v>-23.996419605174875</v>
      </c>
      <c r="I39" s="59"/>
      <c r="J39" s="56">
        <v>7052.4724699999988</v>
      </c>
      <c r="K39" s="56">
        <v>7246.1986030000025</v>
      </c>
      <c r="L39" s="57">
        <f t="shared" ref="L39:L44" si="19">K39/$K$37*100</f>
        <v>14.407940671367104</v>
      </c>
    </row>
    <row r="40" spans="1:15" s="22" customFormat="1" ht="15" customHeight="1" x14ac:dyDescent="0.2">
      <c r="A40" s="136"/>
      <c r="B40" s="41" t="s">
        <v>79</v>
      </c>
      <c r="C40" s="56">
        <v>705.92816400000004</v>
      </c>
      <c r="D40" s="56">
        <v>618.27875800000004</v>
      </c>
      <c r="E40" s="56">
        <v>385.04677300000003</v>
      </c>
      <c r="F40" s="57">
        <f t="shared" si="16"/>
        <v>3.3939711359721305</v>
      </c>
      <c r="G40" s="58">
        <f t="shared" si="17"/>
        <v>-320.88139100000001</v>
      </c>
      <c r="H40" s="59">
        <f t="shared" si="18"/>
        <v>-45.4552470582545</v>
      </c>
      <c r="I40" s="59"/>
      <c r="J40" s="56">
        <v>3022.6387490000002</v>
      </c>
      <c r="K40" s="56">
        <v>3761.7622550000001</v>
      </c>
      <c r="L40" s="57">
        <f t="shared" si="19"/>
        <v>7.4796800859679822</v>
      </c>
    </row>
    <row r="41" spans="1:15" s="22" customFormat="1" ht="15" customHeight="1" x14ac:dyDescent="0.2">
      <c r="A41" s="136"/>
      <c r="B41" s="41" t="s">
        <v>137</v>
      </c>
      <c r="C41" s="56">
        <v>166.17718900000003</v>
      </c>
      <c r="D41" s="56">
        <v>325.9863049999999</v>
      </c>
      <c r="E41" s="56">
        <v>219.777852</v>
      </c>
      <c r="F41" s="57">
        <f t="shared" si="16"/>
        <v>1.9372183805159555</v>
      </c>
      <c r="G41" s="58">
        <f t="shared" si="17"/>
        <v>53.600662999999969</v>
      </c>
      <c r="H41" s="59">
        <f t="shared" si="18"/>
        <v>32.255126785181062</v>
      </c>
      <c r="I41" s="59"/>
      <c r="J41" s="56">
        <v>904.79923499999995</v>
      </c>
      <c r="K41" s="56">
        <v>1237.073457</v>
      </c>
      <c r="L41" s="57">
        <f t="shared" si="19"/>
        <v>2.4597284660676859</v>
      </c>
    </row>
    <row r="42" spans="1:15" s="22" customFormat="1" ht="15" customHeight="1" x14ac:dyDescent="0.2">
      <c r="A42" s="136"/>
      <c r="B42" s="41" t="s">
        <v>176</v>
      </c>
      <c r="C42" s="56">
        <v>0</v>
      </c>
      <c r="D42" s="56">
        <v>0</v>
      </c>
      <c r="E42" s="56">
        <v>25.964834</v>
      </c>
      <c r="F42" s="57">
        <f t="shared" si="16"/>
        <v>0.22886543486577351</v>
      </c>
      <c r="G42" s="58">
        <f t="shared" si="17"/>
        <v>25.964834</v>
      </c>
      <c r="H42" s="59" t="e">
        <f t="shared" si="18"/>
        <v>#DIV/0!</v>
      </c>
      <c r="I42" s="59"/>
      <c r="J42" s="56">
        <v>128.314762</v>
      </c>
      <c r="K42" s="56">
        <v>294.89000599999997</v>
      </c>
      <c r="L42" s="57">
        <f t="shared" si="19"/>
        <v>0.58634298392926443</v>
      </c>
      <c r="N42" s="79"/>
      <c r="O42" s="79"/>
    </row>
    <row r="43" spans="1:15" s="22" customFormat="1" ht="15" customHeight="1" x14ac:dyDescent="0.2">
      <c r="A43" s="136"/>
      <c r="B43" s="41" t="s">
        <v>80</v>
      </c>
      <c r="C43" s="56">
        <v>30.284602999999997</v>
      </c>
      <c r="D43" s="56">
        <v>33.488788999999997</v>
      </c>
      <c r="E43" s="56">
        <v>46.003408999999998</v>
      </c>
      <c r="F43" s="57">
        <f t="shared" si="16"/>
        <v>0.40549422369089827</v>
      </c>
      <c r="G43" s="58">
        <f t="shared" si="17"/>
        <v>15.718806000000001</v>
      </c>
      <c r="H43" s="59">
        <f t="shared" si="18"/>
        <v>51.903622444712262</v>
      </c>
      <c r="I43" s="59"/>
      <c r="J43" s="56">
        <v>199.83807200000001</v>
      </c>
      <c r="K43" s="56">
        <v>211.75101600000005</v>
      </c>
      <c r="L43" s="57">
        <f t="shared" si="19"/>
        <v>0.42103401283627589</v>
      </c>
    </row>
    <row r="44" spans="1:15" s="79" customFormat="1" ht="15" customHeight="1" x14ac:dyDescent="0.2">
      <c r="A44" s="136"/>
      <c r="B44" s="41" t="s">
        <v>78</v>
      </c>
      <c r="C44" s="56">
        <v>1980.5063109999999</v>
      </c>
      <c r="D44" s="56">
        <v>1960.3709430000004</v>
      </c>
      <c r="E44" s="56">
        <v>1961.6568420000001</v>
      </c>
      <c r="F44" s="57">
        <f t="shared" si="16"/>
        <v>17.290903773994859</v>
      </c>
      <c r="G44" s="58">
        <f t="shared" si="17"/>
        <v>-18.849468999999772</v>
      </c>
      <c r="H44" s="59">
        <f t="shared" si="18"/>
        <v>-0.95175000934393761</v>
      </c>
      <c r="I44" s="59"/>
      <c r="J44" s="56">
        <v>10458.807917000002</v>
      </c>
      <c r="K44" s="56">
        <v>9791.4565289999991</v>
      </c>
      <c r="L44" s="57">
        <f t="shared" si="19"/>
        <v>19.4687908081481</v>
      </c>
      <c r="M44" s="22"/>
      <c r="N44" s="22"/>
      <c r="O44" s="22"/>
    </row>
    <row r="45" spans="1:15" s="22" customFormat="1" ht="6" customHeight="1" x14ac:dyDescent="0.2">
      <c r="A45" s="136"/>
      <c r="B45" s="41"/>
      <c r="C45" s="56"/>
      <c r="D45" s="56"/>
      <c r="E45" s="56"/>
      <c r="F45" s="57"/>
      <c r="G45" s="58"/>
      <c r="H45" s="59"/>
      <c r="I45" s="59"/>
      <c r="J45" s="56"/>
      <c r="K45" s="56"/>
      <c r="L45" s="57"/>
    </row>
    <row r="46" spans="1:15" s="23" customFormat="1" ht="15" customHeight="1" x14ac:dyDescent="0.2">
      <c r="A46" s="60" t="s">
        <v>55</v>
      </c>
      <c r="B46" s="61"/>
      <c r="C46" s="61">
        <v>1644.6549770000006</v>
      </c>
      <c r="D46" s="61">
        <v>2305.667821</v>
      </c>
      <c r="E46" s="61">
        <v>2532.4179910000007</v>
      </c>
      <c r="F46" s="62">
        <f>E46/$E$5*100</f>
        <v>2.1445479790650213</v>
      </c>
      <c r="G46" s="63">
        <f>E46-C46</f>
        <v>887.76301400000011</v>
      </c>
      <c r="H46" s="64">
        <f>(G46/C46)*100</f>
        <v>53.978677985054361</v>
      </c>
      <c r="I46" s="64"/>
      <c r="J46" s="61">
        <v>6856.5921600000011</v>
      </c>
      <c r="K46" s="61">
        <v>10582.867181000001</v>
      </c>
      <c r="L46" s="62">
        <f>K46/$K$5*100</f>
        <v>1.9128906138146835</v>
      </c>
    </row>
  </sheetData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1"/>
  <sheetViews>
    <sheetView view="pageBreakPreview" zoomScaleNormal="100" zoomScaleSheetLayoutView="100" workbookViewId="0">
      <pane xSplit="2" ySplit="4" topLeftCell="C5" activePane="bottomRight" state="frozen"/>
      <selection activeCell="I24" sqref="I24"/>
      <selection pane="topRight" activeCell="I24" sqref="I24"/>
      <selection pane="bottomLeft" activeCell="I24" sqref="I24"/>
      <selection pane="bottomRight" activeCell="I24" sqref="I24"/>
    </sheetView>
  </sheetViews>
  <sheetFormatPr defaultColWidth="9.140625" defaultRowHeight="12.75" x14ac:dyDescent="0.2"/>
  <cols>
    <col min="1" max="1" width="1.42578125" style="21" customWidth="1"/>
    <col min="2" max="2" width="54.85546875" style="21" customWidth="1"/>
    <col min="3" max="5" width="10.28515625" style="21" bestFit="1" customWidth="1"/>
    <col min="6" max="6" width="6.5703125" style="21" bestFit="1" customWidth="1"/>
    <col min="7" max="7" width="11.85546875" style="21" customWidth="1"/>
    <col min="8" max="8" width="8.140625" style="21" bestFit="1" customWidth="1"/>
    <col min="9" max="9" width="0.85546875" style="21" customWidth="1"/>
    <col min="10" max="11" width="10" style="21" bestFit="1" customWidth="1"/>
    <col min="12" max="12" width="8.28515625" style="21" customWidth="1"/>
    <col min="13" max="16384" width="9.140625" style="21"/>
  </cols>
  <sheetData>
    <row r="1" spans="1:12" x14ac:dyDescent="0.2">
      <c r="A1" s="104" t="s">
        <v>132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1" customFormat="1" ht="12" x14ac:dyDescent="0.2">
      <c r="A3" s="27"/>
      <c r="B3" s="13"/>
      <c r="C3" s="153" t="s">
        <v>122</v>
      </c>
      <c r="D3" s="153"/>
      <c r="E3" s="153"/>
      <c r="F3" s="13"/>
      <c r="G3" s="154" t="s">
        <v>106</v>
      </c>
      <c r="H3" s="154"/>
      <c r="I3" s="14"/>
      <c r="J3" s="153" t="s">
        <v>122</v>
      </c>
      <c r="K3" s="153"/>
      <c r="L3" s="153"/>
    </row>
    <row r="4" spans="1:12" s="22" customFormat="1" ht="24" x14ac:dyDescent="0.2">
      <c r="A4" s="28"/>
      <c r="B4" s="28" t="s">
        <v>81</v>
      </c>
      <c r="C4" s="17" t="s">
        <v>183</v>
      </c>
      <c r="D4" s="17" t="s">
        <v>179</v>
      </c>
      <c r="E4" s="17" t="s">
        <v>184</v>
      </c>
      <c r="F4" s="18" t="s">
        <v>116</v>
      </c>
      <c r="G4" s="17" t="s">
        <v>123</v>
      </c>
      <c r="H4" s="17" t="s">
        <v>2</v>
      </c>
      <c r="I4" s="20"/>
      <c r="J4" s="17" t="s">
        <v>185</v>
      </c>
      <c r="K4" s="17" t="s">
        <v>186</v>
      </c>
      <c r="L4" s="18" t="s">
        <v>116</v>
      </c>
    </row>
    <row r="5" spans="1:12" s="22" customFormat="1" ht="15" customHeight="1" x14ac:dyDescent="0.2">
      <c r="A5" s="96" t="s">
        <v>109</v>
      </c>
      <c r="B5" s="89"/>
      <c r="C5" s="97">
        <v>103812.007148</v>
      </c>
      <c r="D5" s="97">
        <v>106953.53694799999</v>
      </c>
      <c r="E5" s="97">
        <v>118086.32941400001</v>
      </c>
      <c r="F5" s="98">
        <f>E5/E$5*100</f>
        <v>100</v>
      </c>
      <c r="G5" s="98">
        <f t="shared" ref="G5" si="0">E5-C5</f>
        <v>14274.322266000003</v>
      </c>
      <c r="H5" s="98">
        <f t="shared" ref="H5" si="1">G5/C5*100</f>
        <v>13.75016499358283</v>
      </c>
      <c r="I5" s="99"/>
      <c r="J5" s="97">
        <v>486583.12963500002</v>
      </c>
      <c r="K5" s="97">
        <v>553239.537304</v>
      </c>
      <c r="L5" s="97">
        <f>K5/K$5*100</f>
        <v>100</v>
      </c>
    </row>
    <row r="6" spans="1:12" s="22" customFormat="1" ht="6" customHeight="1" x14ac:dyDescent="0.2">
      <c r="A6" s="137"/>
      <c r="B6" s="137"/>
      <c r="C6" s="125"/>
      <c r="D6" s="125"/>
      <c r="E6" s="125"/>
      <c r="F6" s="126"/>
      <c r="G6" s="125"/>
      <c r="H6" s="125"/>
      <c r="I6" s="128"/>
      <c r="J6" s="125"/>
      <c r="K6" s="125"/>
      <c r="L6" s="126"/>
    </row>
    <row r="7" spans="1:12" s="22" customFormat="1" ht="15" customHeight="1" x14ac:dyDescent="0.2">
      <c r="A7" s="36" t="s">
        <v>115</v>
      </c>
      <c r="B7" s="38"/>
      <c r="C7" s="38">
        <f>SUM(C8:C9)</f>
        <v>9891.6838580000003</v>
      </c>
      <c r="D7" s="38">
        <f t="shared" ref="D7:E7" si="2">SUM(D8:D9)</f>
        <v>11005.252517000001</v>
      </c>
      <c r="E7" s="38">
        <f t="shared" si="2"/>
        <v>13898.099923</v>
      </c>
      <c r="F7" s="39">
        <f>E7/E$5*100</f>
        <v>11.769440198513172</v>
      </c>
      <c r="G7" s="40">
        <f>E7-C7</f>
        <v>4006.4160649999994</v>
      </c>
      <c r="H7" s="40">
        <f>G7/C7*100</f>
        <v>40.502872134957784</v>
      </c>
      <c r="I7" s="40">
        <v>91343.749976999999</v>
      </c>
      <c r="J7" s="38">
        <f t="shared" ref="J7" si="3">SUM(J8:J9)</f>
        <v>47288.846913999994</v>
      </c>
      <c r="K7" s="38">
        <f t="shared" ref="K7" si="4">SUM(K8:K9)</f>
        <v>64983.090688000004</v>
      </c>
      <c r="L7" s="39">
        <f>K7/K$5*100</f>
        <v>11.745923114004125</v>
      </c>
    </row>
    <row r="8" spans="1:12" s="22" customFormat="1" ht="15" customHeight="1" x14ac:dyDescent="0.2">
      <c r="A8" s="41"/>
      <c r="B8" s="42" t="s">
        <v>83</v>
      </c>
      <c r="C8" s="43">
        <v>9188.1655890000002</v>
      </c>
      <c r="D8" s="43">
        <v>10556.445782000001</v>
      </c>
      <c r="E8" s="43">
        <v>13091.62342</v>
      </c>
      <c r="F8" s="44">
        <f>E8/E$5*100</f>
        <v>11.086485188392935</v>
      </c>
      <c r="G8" s="45">
        <f t="shared" ref="G8:G37" si="5">E8-C8</f>
        <v>3903.4578309999997</v>
      </c>
      <c r="H8" s="45">
        <f t="shared" ref="H8:H37" si="6">G8/C8*100</f>
        <v>42.483538125098534</v>
      </c>
      <c r="I8" s="45">
        <v>-610.72689200000002</v>
      </c>
      <c r="J8" s="46">
        <v>42441.731077999997</v>
      </c>
      <c r="K8" s="46">
        <v>62040.482836000003</v>
      </c>
      <c r="L8" s="44">
        <f>K8/K$5*100</f>
        <v>11.214036353643564</v>
      </c>
    </row>
    <row r="9" spans="1:12" s="22" customFormat="1" ht="15" customHeight="1" x14ac:dyDescent="0.2">
      <c r="A9" s="41"/>
      <c r="B9" s="42" t="s">
        <v>84</v>
      </c>
      <c r="C9" s="74">
        <v>703.51826900000003</v>
      </c>
      <c r="D9" s="74">
        <v>448.806735</v>
      </c>
      <c r="E9" s="74">
        <v>806.47650299999998</v>
      </c>
      <c r="F9" s="44">
        <f>E9/E$5*100</f>
        <v>0.68295501012023685</v>
      </c>
      <c r="G9" s="45">
        <f t="shared" si="5"/>
        <v>102.95823399999995</v>
      </c>
      <c r="H9" s="45">
        <f t="shared" si="6"/>
        <v>14.634763379542024</v>
      </c>
      <c r="I9" s="45">
        <v>90733.023084999993</v>
      </c>
      <c r="J9" s="46">
        <v>4847.1158359999999</v>
      </c>
      <c r="K9" s="75">
        <v>2942.6078520000001</v>
      </c>
      <c r="L9" s="58">
        <f>K9/K$5*100</f>
        <v>0.53188676036056048</v>
      </c>
    </row>
    <row r="10" spans="1:12" s="22" customFormat="1" ht="8.1" customHeight="1" x14ac:dyDescent="0.2">
      <c r="A10" s="41"/>
      <c r="B10" s="42"/>
      <c r="C10" s="74"/>
      <c r="D10" s="74"/>
      <c r="E10" s="74"/>
      <c r="F10" s="58"/>
      <c r="G10" s="45"/>
      <c r="H10" s="45"/>
      <c r="I10" s="45"/>
      <c r="J10" s="46"/>
      <c r="K10" s="75"/>
      <c r="L10" s="58"/>
    </row>
    <row r="11" spans="1:12" s="22" customFormat="1" ht="15" customHeight="1" x14ac:dyDescent="0.2">
      <c r="A11" s="36" t="s">
        <v>114</v>
      </c>
      <c r="B11" s="37"/>
      <c r="C11" s="38">
        <f>SUM(C12:C17)</f>
        <v>8869.1723450000009</v>
      </c>
      <c r="D11" s="38">
        <f t="shared" ref="D11:E11" si="7">SUM(D12:D17)</f>
        <v>9750.1315649999997</v>
      </c>
      <c r="E11" s="38">
        <f t="shared" si="7"/>
        <v>10169.085648</v>
      </c>
      <c r="F11" s="39">
        <f>E11/E$5*100</f>
        <v>8.6115689245857627</v>
      </c>
      <c r="G11" s="40">
        <f t="shared" si="5"/>
        <v>1299.9133029999994</v>
      </c>
      <c r="H11" s="40">
        <f t="shared" si="6"/>
        <v>14.656534481854171</v>
      </c>
      <c r="I11" s="40"/>
      <c r="J11" s="38">
        <f t="shared" ref="J11" si="8">SUM(J12:J17)</f>
        <v>41591.282378000004</v>
      </c>
      <c r="K11" s="38">
        <f t="shared" ref="K11" si="9">SUM(K12:K17)</f>
        <v>48056.379158000003</v>
      </c>
      <c r="L11" s="39">
        <f>K11/K$5*100</f>
        <v>8.6863602323478677</v>
      </c>
    </row>
    <row r="12" spans="1:12" s="22" customFormat="1" ht="15" customHeight="1" x14ac:dyDescent="0.2">
      <c r="A12" s="41"/>
      <c r="B12" s="42" t="s">
        <v>85</v>
      </c>
      <c r="C12" s="43">
        <v>1234.144098</v>
      </c>
      <c r="D12" s="43">
        <v>1424.7288599999999</v>
      </c>
      <c r="E12" s="43">
        <v>1680.894945</v>
      </c>
      <c r="F12" s="44">
        <f>E12/E$5*100</f>
        <v>1.4234458411413009</v>
      </c>
      <c r="G12" s="45">
        <f t="shared" si="5"/>
        <v>446.75084700000002</v>
      </c>
      <c r="H12" s="45">
        <f t="shared" si="6"/>
        <v>36.199245106303621</v>
      </c>
      <c r="I12" s="45"/>
      <c r="J12" s="46">
        <v>5420.1504750000004</v>
      </c>
      <c r="K12" s="46">
        <v>7048.2694430000001</v>
      </c>
      <c r="L12" s="44">
        <f>K12/K$5*100</f>
        <v>1.273999591089789</v>
      </c>
    </row>
    <row r="13" spans="1:12" s="22" customFormat="1" ht="15" customHeight="1" x14ac:dyDescent="0.2">
      <c r="A13" s="41"/>
      <c r="B13" s="41" t="s">
        <v>86</v>
      </c>
      <c r="C13" s="43">
        <v>1184.640046</v>
      </c>
      <c r="D13" s="43">
        <v>1288.8374590000001</v>
      </c>
      <c r="E13" s="43">
        <v>1305.749143</v>
      </c>
      <c r="F13" s="44">
        <f t="shared" ref="F13:F17" si="10">E13/E$5*100</f>
        <v>1.1057580919652108</v>
      </c>
      <c r="G13" s="45">
        <f t="shared" si="5"/>
        <v>121.10909700000002</v>
      </c>
      <c r="H13" s="45">
        <f t="shared" si="6"/>
        <v>10.223282372475193</v>
      </c>
      <c r="I13" s="45"/>
      <c r="J13" s="46">
        <v>5784.0891510000001</v>
      </c>
      <c r="K13" s="46">
        <v>6564.6423340000001</v>
      </c>
      <c r="L13" s="44">
        <f t="shared" ref="L13:L17" si="11">K13/K$5*100</f>
        <v>1.1865822833252768</v>
      </c>
    </row>
    <row r="14" spans="1:12" s="22" customFormat="1" ht="15" customHeight="1" x14ac:dyDescent="0.2">
      <c r="A14" s="41"/>
      <c r="B14" s="41" t="s">
        <v>87</v>
      </c>
      <c r="C14" s="43">
        <v>2909.4173099999998</v>
      </c>
      <c r="D14" s="43">
        <v>3576.230599</v>
      </c>
      <c r="E14" s="43">
        <v>3295.6107050000001</v>
      </c>
      <c r="F14" s="44">
        <f t="shared" si="10"/>
        <v>2.7908486285875536</v>
      </c>
      <c r="G14" s="45">
        <f t="shared" si="5"/>
        <v>386.19339500000024</v>
      </c>
      <c r="H14" s="45">
        <f t="shared" si="6"/>
        <v>13.27390861643015</v>
      </c>
      <c r="I14" s="45"/>
      <c r="J14" s="46">
        <v>13508.303513999999</v>
      </c>
      <c r="K14" s="46">
        <v>16230.083126</v>
      </c>
      <c r="L14" s="44">
        <f t="shared" si="11"/>
        <v>2.9336448376576745</v>
      </c>
    </row>
    <row r="15" spans="1:12" s="22" customFormat="1" ht="15" customHeight="1" x14ac:dyDescent="0.2">
      <c r="A15" s="41"/>
      <c r="B15" s="42" t="s">
        <v>88</v>
      </c>
      <c r="C15" s="43">
        <v>2036.1157490000001</v>
      </c>
      <c r="D15" s="43">
        <v>1854.888023</v>
      </c>
      <c r="E15" s="43">
        <v>2089.8199009999998</v>
      </c>
      <c r="F15" s="44">
        <f t="shared" si="10"/>
        <v>1.7697390640988426</v>
      </c>
      <c r="G15" s="45">
        <f t="shared" si="5"/>
        <v>53.704151999999794</v>
      </c>
      <c r="H15" s="45">
        <f t="shared" si="6"/>
        <v>2.6375785377808496</v>
      </c>
      <c r="I15" s="45"/>
      <c r="J15" s="46">
        <v>9242.5249179999992</v>
      </c>
      <c r="K15" s="46">
        <v>9672.7020510000002</v>
      </c>
      <c r="L15" s="44">
        <f t="shared" si="11"/>
        <v>1.7483750525380366</v>
      </c>
    </row>
    <row r="16" spans="1:12" s="22" customFormat="1" ht="15" customHeight="1" x14ac:dyDescent="0.2">
      <c r="A16" s="41"/>
      <c r="B16" s="42" t="s">
        <v>89</v>
      </c>
      <c r="C16" s="43">
        <v>1385.876563</v>
      </c>
      <c r="D16" s="43">
        <v>1474.762193</v>
      </c>
      <c r="E16" s="43">
        <v>1640.463583</v>
      </c>
      <c r="F16" s="44">
        <f t="shared" si="10"/>
        <v>1.3892070243361385</v>
      </c>
      <c r="G16" s="45">
        <f t="shared" si="5"/>
        <v>254.58701999999994</v>
      </c>
      <c r="H16" s="45">
        <f t="shared" si="6"/>
        <v>18.370107901160885</v>
      </c>
      <c r="I16" s="45"/>
      <c r="J16" s="46">
        <v>7049.5027970000001</v>
      </c>
      <c r="K16" s="46">
        <v>7898.1456349999999</v>
      </c>
      <c r="L16" s="44">
        <f t="shared" si="11"/>
        <v>1.4276177139270585</v>
      </c>
    </row>
    <row r="17" spans="1:17" s="22" customFormat="1" ht="15" customHeight="1" x14ac:dyDescent="0.2">
      <c r="A17" s="41"/>
      <c r="B17" s="42" t="s">
        <v>90</v>
      </c>
      <c r="C17" s="43">
        <v>118.978579</v>
      </c>
      <c r="D17" s="43">
        <v>130.68443099999999</v>
      </c>
      <c r="E17" s="43">
        <v>156.547371</v>
      </c>
      <c r="F17" s="44">
        <f t="shared" si="10"/>
        <v>0.13257027445671465</v>
      </c>
      <c r="G17" s="45">
        <f t="shared" ref="G17" si="12">E17-C17</f>
        <v>37.568792000000002</v>
      </c>
      <c r="H17" s="45">
        <f t="shared" ref="H17" si="13">G17/C17*100</f>
        <v>31.576097408256999</v>
      </c>
      <c r="I17" s="45">
        <v>26.627193808311965</v>
      </c>
      <c r="J17" s="46">
        <v>586.71152300000006</v>
      </c>
      <c r="K17" s="46">
        <v>642.53656899999999</v>
      </c>
      <c r="L17" s="44">
        <f t="shared" si="11"/>
        <v>0.11614075381003222</v>
      </c>
      <c r="N17" s="84"/>
    </row>
    <row r="18" spans="1:17" s="22" customFormat="1" ht="8.1" customHeight="1" x14ac:dyDescent="0.2">
      <c r="A18" s="41"/>
      <c r="B18" s="42"/>
      <c r="C18" s="43"/>
      <c r="D18" s="43"/>
      <c r="E18" s="43"/>
      <c r="F18" s="44"/>
      <c r="G18" s="45"/>
      <c r="H18" s="45"/>
      <c r="I18" s="45"/>
      <c r="J18" s="46"/>
      <c r="K18" s="46"/>
      <c r="L18" s="44"/>
    </row>
    <row r="19" spans="1:17" s="22" customFormat="1" ht="15" customHeight="1" x14ac:dyDescent="0.2">
      <c r="A19" s="36" t="s">
        <v>113</v>
      </c>
      <c r="B19" s="37"/>
      <c r="C19" s="38">
        <f>SUM(C20:C21)</f>
        <v>4072.1154050000005</v>
      </c>
      <c r="D19" s="38">
        <f t="shared" ref="D19:E19" si="14">SUM(D20:D21)</f>
        <v>3728.0879380000001</v>
      </c>
      <c r="E19" s="38">
        <f t="shared" si="14"/>
        <v>3385.9227700000001</v>
      </c>
      <c r="F19" s="40">
        <f>E19/E$5*100</f>
        <v>2.8673283239495575</v>
      </c>
      <c r="G19" s="40">
        <f t="shared" si="5"/>
        <v>-686.19263500000034</v>
      </c>
      <c r="H19" s="40">
        <f t="shared" si="6"/>
        <v>-16.851011495338508</v>
      </c>
      <c r="I19" s="40"/>
      <c r="J19" s="38">
        <f t="shared" ref="J19" si="15">SUM(J20:J21)</f>
        <v>15927.382290000001</v>
      </c>
      <c r="K19" s="38">
        <f t="shared" ref="K19" si="16">SUM(K20:K21)</f>
        <v>20636.880459</v>
      </c>
      <c r="L19" s="39">
        <f>K19/K$5*100</f>
        <v>3.7301890171418148</v>
      </c>
      <c r="M19" s="1"/>
      <c r="N19" s="1"/>
      <c r="O19" s="1"/>
      <c r="P19" s="1"/>
      <c r="Q19" s="1"/>
    </row>
    <row r="20" spans="1:17" s="22" customFormat="1" ht="15" customHeight="1" x14ac:dyDescent="0.2">
      <c r="A20" s="41"/>
      <c r="B20" s="42" t="s">
        <v>91</v>
      </c>
      <c r="C20" s="43">
        <v>3308.9043190000002</v>
      </c>
      <c r="D20" s="43">
        <v>2735.2142140000001</v>
      </c>
      <c r="E20" s="46">
        <v>2522.5871849999999</v>
      </c>
      <c r="F20" s="45">
        <f>E20/E$5*100</f>
        <v>2.1362228782266888</v>
      </c>
      <c r="G20" s="45">
        <f t="shared" si="5"/>
        <v>-786.31713400000035</v>
      </c>
      <c r="H20" s="45">
        <f t="shared" si="6"/>
        <v>-23.763670937382589</v>
      </c>
      <c r="I20" s="45">
        <f t="shared" ref="I20" si="17">H20/D20*100</f>
        <v>-0.86880474720224554</v>
      </c>
      <c r="J20" s="46">
        <v>12823.438453000001</v>
      </c>
      <c r="K20" s="46">
        <v>16389.638943999998</v>
      </c>
      <c r="L20" s="44">
        <f>K20/K$5*100</f>
        <v>2.962485115194152</v>
      </c>
      <c r="M20" s="150"/>
      <c r="O20" s="150"/>
      <c r="P20" s="150"/>
    </row>
    <row r="21" spans="1:17" s="22" customFormat="1" ht="15" customHeight="1" x14ac:dyDescent="0.2">
      <c r="A21" s="41"/>
      <c r="B21" s="42" t="s">
        <v>92</v>
      </c>
      <c r="C21" s="43">
        <v>763.21108600000002</v>
      </c>
      <c r="D21" s="43">
        <v>992.87372400000004</v>
      </c>
      <c r="E21" s="43">
        <v>863.33558500000004</v>
      </c>
      <c r="F21" s="44">
        <f>E21/E$5*100</f>
        <v>0.73110544572286884</v>
      </c>
      <c r="G21" s="45">
        <f t="shared" si="5"/>
        <v>100.12449900000001</v>
      </c>
      <c r="H21" s="45">
        <f t="shared" si="6"/>
        <v>13.118847568731464</v>
      </c>
      <c r="I21" s="45"/>
      <c r="J21" s="46">
        <v>3103.9438369999998</v>
      </c>
      <c r="K21" s="46">
        <v>4247.2415149999997</v>
      </c>
      <c r="L21" s="44">
        <f>K21/K$5*100</f>
        <v>0.76770390194766214</v>
      </c>
      <c r="O21" s="150"/>
      <c r="P21" s="150"/>
    </row>
    <row r="22" spans="1:17" s="22" customFormat="1" ht="8.1" customHeight="1" x14ac:dyDescent="0.2">
      <c r="A22" s="41"/>
      <c r="B22" s="42"/>
      <c r="C22" s="43"/>
      <c r="D22" s="43"/>
      <c r="E22" s="43"/>
      <c r="F22" s="44"/>
      <c r="G22" s="45"/>
      <c r="H22" s="45"/>
      <c r="I22" s="45"/>
      <c r="J22" s="46"/>
      <c r="K22" s="46"/>
      <c r="L22" s="44"/>
    </row>
    <row r="23" spans="1:17" s="22" customFormat="1" ht="15" customHeight="1" x14ac:dyDescent="0.2">
      <c r="A23" s="36" t="s">
        <v>82</v>
      </c>
      <c r="B23" s="38"/>
      <c r="C23" s="47">
        <v>169.90137200000001</v>
      </c>
      <c r="D23" s="47">
        <v>297.06232899999998</v>
      </c>
      <c r="E23" s="47">
        <v>275.658477</v>
      </c>
      <c r="F23" s="39">
        <f>E23/E$5*100</f>
        <v>0.233438094289108</v>
      </c>
      <c r="G23" s="40">
        <f t="shared" si="5"/>
        <v>105.757105</v>
      </c>
      <c r="H23" s="40">
        <f t="shared" si="6"/>
        <v>62.246174798400091</v>
      </c>
      <c r="I23" s="40"/>
      <c r="J23" s="47">
        <v>1056.208509</v>
      </c>
      <c r="K23" s="47">
        <v>1499.1831729999999</v>
      </c>
      <c r="L23" s="39">
        <f>K23/K$5*100</f>
        <v>0.27098265252438253</v>
      </c>
    </row>
    <row r="24" spans="1:17" s="22" customFormat="1" ht="8.1" customHeight="1" x14ac:dyDescent="0.2">
      <c r="A24" s="145"/>
      <c r="B24" s="146"/>
      <c r="C24" s="146"/>
      <c r="D24" s="146"/>
      <c r="E24" s="146"/>
      <c r="F24" s="147"/>
      <c r="G24" s="148"/>
      <c r="H24" s="148"/>
      <c r="I24" s="148"/>
      <c r="J24" s="149"/>
      <c r="K24" s="149"/>
      <c r="L24" s="147"/>
    </row>
    <row r="25" spans="1:17" s="22" customFormat="1" ht="15" customHeight="1" x14ac:dyDescent="0.2">
      <c r="A25" s="36" t="s">
        <v>112</v>
      </c>
      <c r="B25" s="38"/>
      <c r="C25" s="38">
        <f>SUM(C26:C33)</f>
        <v>54910.575773999997</v>
      </c>
      <c r="D25" s="38">
        <f t="shared" ref="D25:E25" si="18">SUM(D26:D33)</f>
        <v>59193.365476999999</v>
      </c>
      <c r="E25" s="38">
        <f t="shared" si="18"/>
        <v>68127.313388999988</v>
      </c>
      <c r="F25" s="39">
        <f>E25/E$5*100</f>
        <v>57.69280299174325</v>
      </c>
      <c r="G25" s="40">
        <f t="shared" si="5"/>
        <v>13216.737614999991</v>
      </c>
      <c r="H25" s="40">
        <f t="shared" si="6"/>
        <v>24.069566615723012</v>
      </c>
      <c r="I25" s="40"/>
      <c r="J25" s="38">
        <f t="shared" ref="J25" si="19">SUM(J26:J33)</f>
        <v>251137.425701</v>
      </c>
      <c r="K25" s="38">
        <f t="shared" ref="K25" si="20">SUM(K26:K33)</f>
        <v>300888.17717099999</v>
      </c>
      <c r="L25" s="39">
        <f>K25/K$5*100</f>
        <v>54.386600537854314</v>
      </c>
    </row>
    <row r="26" spans="1:17" s="22" customFormat="1" ht="15" customHeight="1" x14ac:dyDescent="0.2">
      <c r="A26" s="41"/>
      <c r="B26" s="42" t="s">
        <v>93</v>
      </c>
      <c r="C26" s="43">
        <v>1045.9395320000001</v>
      </c>
      <c r="D26" s="43">
        <v>1356.7419729999999</v>
      </c>
      <c r="E26" s="43">
        <v>1148.049297</v>
      </c>
      <c r="F26" s="44">
        <f>E26/E$5*100</f>
        <v>0.9722118577968859</v>
      </c>
      <c r="G26" s="45">
        <f t="shared" si="5"/>
        <v>102.10976499999992</v>
      </c>
      <c r="H26" s="45">
        <f t="shared" si="6"/>
        <v>9.7624921781807092</v>
      </c>
      <c r="I26" s="45"/>
      <c r="J26" s="46">
        <v>5517.0539010000002</v>
      </c>
      <c r="K26" s="46">
        <v>6948.0532929999999</v>
      </c>
      <c r="L26" s="44">
        <f>K26/K$5*100</f>
        <v>1.2558851680880698</v>
      </c>
    </row>
    <row r="27" spans="1:17" s="22" customFormat="1" ht="15" customHeight="1" x14ac:dyDescent="0.2">
      <c r="A27" s="41"/>
      <c r="B27" s="42" t="s">
        <v>94</v>
      </c>
      <c r="C27" s="43">
        <v>1229.9922309999999</v>
      </c>
      <c r="D27" s="43">
        <v>812.26729799999998</v>
      </c>
      <c r="E27" s="43">
        <v>1392.0181620000001</v>
      </c>
      <c r="F27" s="44">
        <f t="shared" ref="F27:F33" si="21">E27/E$5*100</f>
        <v>1.1788139820314933</v>
      </c>
      <c r="G27" s="45">
        <f t="shared" si="5"/>
        <v>162.02593100000013</v>
      </c>
      <c r="H27" s="45">
        <f t="shared" si="6"/>
        <v>13.172923122308742</v>
      </c>
      <c r="I27" s="45"/>
      <c r="J27" s="46">
        <v>6864.2718839999998</v>
      </c>
      <c r="K27" s="46">
        <v>5922.9938229999998</v>
      </c>
      <c r="L27" s="44">
        <f t="shared" ref="L27:L33" si="22">K27/K$5*100</f>
        <v>1.0706020491347077</v>
      </c>
    </row>
    <row r="28" spans="1:17" s="22" customFormat="1" ht="15" customHeight="1" x14ac:dyDescent="0.2">
      <c r="A28" s="41"/>
      <c r="B28" s="42" t="s">
        <v>95</v>
      </c>
      <c r="C28" s="43">
        <v>6456.4311159999997</v>
      </c>
      <c r="D28" s="43">
        <v>6176.403757</v>
      </c>
      <c r="E28" s="43">
        <v>8929.2144599999992</v>
      </c>
      <c r="F28" s="44">
        <f t="shared" si="21"/>
        <v>7.5615987932819717</v>
      </c>
      <c r="G28" s="45">
        <f t="shared" si="5"/>
        <v>2472.7833439999995</v>
      </c>
      <c r="H28" s="45">
        <f t="shared" si="6"/>
        <v>38.299538856258735</v>
      </c>
      <c r="I28" s="45"/>
      <c r="J28" s="46">
        <v>29939.460934999999</v>
      </c>
      <c r="K28" s="46">
        <v>33844.406985000001</v>
      </c>
      <c r="L28" s="44">
        <f t="shared" si="22"/>
        <v>6.1174960759181625</v>
      </c>
    </row>
    <row r="29" spans="1:17" s="22" customFormat="1" ht="15" customHeight="1" x14ac:dyDescent="0.2">
      <c r="A29" s="41"/>
      <c r="B29" s="42" t="s">
        <v>96</v>
      </c>
      <c r="C29" s="43">
        <v>2333.829647</v>
      </c>
      <c r="D29" s="43">
        <v>3175.2657909999998</v>
      </c>
      <c r="E29" s="43">
        <v>3493.0468839999999</v>
      </c>
      <c r="F29" s="44">
        <f t="shared" si="21"/>
        <v>2.9580451025399332</v>
      </c>
      <c r="G29" s="45">
        <f t="shared" si="5"/>
        <v>1159.2172369999998</v>
      </c>
      <c r="H29" s="45">
        <f t="shared" si="6"/>
        <v>49.670173591723163</v>
      </c>
      <c r="I29" s="45"/>
      <c r="J29" s="46">
        <v>11684.536212999999</v>
      </c>
      <c r="K29" s="46">
        <v>16228.312735</v>
      </c>
      <c r="L29" s="44">
        <f t="shared" si="22"/>
        <v>2.9333248332327146</v>
      </c>
    </row>
    <row r="30" spans="1:17" s="22" customFormat="1" ht="15" customHeight="1" x14ac:dyDescent="0.2">
      <c r="A30" s="41"/>
      <c r="B30" s="42" t="s">
        <v>97</v>
      </c>
      <c r="C30" s="43">
        <v>2707.3513779999998</v>
      </c>
      <c r="D30" s="43">
        <v>3392.567974</v>
      </c>
      <c r="E30" s="43">
        <v>2965.3811489999998</v>
      </c>
      <c r="F30" s="44">
        <f t="shared" si="21"/>
        <v>2.5111976667541605</v>
      </c>
      <c r="G30" s="45">
        <f t="shared" si="5"/>
        <v>258.02977099999998</v>
      </c>
      <c r="H30" s="45">
        <f t="shared" si="6"/>
        <v>9.53070861421077</v>
      </c>
      <c r="I30" s="45"/>
      <c r="J30" s="46">
        <v>14085.109552</v>
      </c>
      <c r="K30" s="46">
        <v>16655.007583999999</v>
      </c>
      <c r="L30" s="44">
        <f t="shared" si="22"/>
        <v>3.0104514339596498</v>
      </c>
    </row>
    <row r="31" spans="1:17" s="22" customFormat="1" ht="15" customHeight="1" x14ac:dyDescent="0.2">
      <c r="A31" s="41"/>
      <c r="B31" s="42" t="s">
        <v>98</v>
      </c>
      <c r="C31" s="43">
        <v>22996.875209999998</v>
      </c>
      <c r="D31" s="43">
        <v>23158.584036</v>
      </c>
      <c r="E31" s="43">
        <v>24306.612069999999</v>
      </c>
      <c r="F31" s="44">
        <f t="shared" si="21"/>
        <v>20.583764598849722</v>
      </c>
      <c r="G31" s="45">
        <f t="shared" si="5"/>
        <v>1309.7368600000009</v>
      </c>
      <c r="H31" s="45">
        <f t="shared" si="6"/>
        <v>5.6952818504249336</v>
      </c>
      <c r="I31" s="45"/>
      <c r="J31" s="46">
        <v>100967.871176</v>
      </c>
      <c r="K31" s="46">
        <v>113597.147062</v>
      </c>
      <c r="L31" s="44">
        <f t="shared" si="22"/>
        <v>20.533085472446889</v>
      </c>
    </row>
    <row r="32" spans="1:17" s="22" customFormat="1" ht="15" customHeight="1" x14ac:dyDescent="0.2">
      <c r="A32" s="41"/>
      <c r="B32" s="42" t="s">
        <v>99</v>
      </c>
      <c r="C32" s="43">
        <v>14186.860850999999</v>
      </c>
      <c r="D32" s="43">
        <v>16956.659669000001</v>
      </c>
      <c r="E32" s="43">
        <v>21430.012672000001</v>
      </c>
      <c r="F32" s="44">
        <f t="shared" si="21"/>
        <v>18.147750699294168</v>
      </c>
      <c r="G32" s="45">
        <f t="shared" si="5"/>
        <v>7243.1518210000013</v>
      </c>
      <c r="H32" s="45">
        <f t="shared" si="6"/>
        <v>51.055352534098105</v>
      </c>
      <c r="I32" s="45"/>
      <c r="J32" s="46">
        <v>64230.460496</v>
      </c>
      <c r="K32" s="46">
        <v>87939.415502000003</v>
      </c>
      <c r="L32" s="44">
        <f t="shared" si="22"/>
        <v>15.895359888871811</v>
      </c>
    </row>
    <row r="33" spans="1:12" s="22" customFormat="1" ht="15" customHeight="1" x14ac:dyDescent="0.2">
      <c r="A33" s="41"/>
      <c r="B33" s="42" t="s">
        <v>100</v>
      </c>
      <c r="C33" s="43">
        <v>3953.2958090000002</v>
      </c>
      <c r="D33" s="43">
        <v>4164.8749790000002</v>
      </c>
      <c r="E33" s="43">
        <v>4462.9786949999998</v>
      </c>
      <c r="F33" s="44">
        <f t="shared" si="21"/>
        <v>3.7794202911949273</v>
      </c>
      <c r="G33" s="45">
        <f t="shared" si="5"/>
        <v>509.6828859999996</v>
      </c>
      <c r="H33" s="45">
        <f t="shared" si="6"/>
        <v>12.892606843122262</v>
      </c>
      <c r="I33" s="45"/>
      <c r="J33" s="46">
        <v>17848.661543999999</v>
      </c>
      <c r="K33" s="46">
        <v>19752.840187000002</v>
      </c>
      <c r="L33" s="44">
        <f t="shared" si="22"/>
        <v>3.5703956162023176</v>
      </c>
    </row>
    <row r="34" spans="1:12" s="22" customFormat="1" ht="8.1" customHeight="1" x14ac:dyDescent="0.2">
      <c r="A34" s="41"/>
      <c r="B34" s="42"/>
      <c r="C34" s="43"/>
      <c r="D34" s="43"/>
      <c r="E34" s="43"/>
      <c r="F34" s="44"/>
      <c r="G34" s="45"/>
      <c r="H34" s="45"/>
      <c r="I34" s="45"/>
      <c r="J34" s="46"/>
      <c r="K34" s="46"/>
      <c r="L34" s="44"/>
    </row>
    <row r="35" spans="1:12" s="22" customFormat="1" ht="15" customHeight="1" x14ac:dyDescent="0.2">
      <c r="A35" s="36" t="s">
        <v>111</v>
      </c>
      <c r="B35" s="38"/>
      <c r="C35" s="47">
        <v>4.6194329999999999</v>
      </c>
      <c r="D35" s="47">
        <v>0</v>
      </c>
      <c r="E35" s="47">
        <v>0</v>
      </c>
      <c r="F35" s="47">
        <f>E35/E$5*100</f>
        <v>0</v>
      </c>
      <c r="G35" s="40">
        <f>E35-C35</f>
        <v>-4.6194329999999999</v>
      </c>
      <c r="H35" s="47">
        <f t="shared" si="6"/>
        <v>-100</v>
      </c>
      <c r="I35" s="47"/>
      <c r="J35" s="47">
        <v>20.684840999999999</v>
      </c>
      <c r="K35" s="47">
        <v>0</v>
      </c>
      <c r="L35" s="47">
        <f>K35/K$5*100</f>
        <v>0</v>
      </c>
    </row>
    <row r="36" spans="1:12" s="22" customFormat="1" ht="15" customHeight="1" x14ac:dyDescent="0.2">
      <c r="A36" s="48" t="s">
        <v>110</v>
      </c>
      <c r="B36" s="49"/>
      <c r="C36" s="50">
        <f>+C35+C25+C23+C19+C11+C7</f>
        <v>77918.068186999997</v>
      </c>
      <c r="D36" s="50">
        <f>+D35+D25+D23+D19+D11+D7</f>
        <v>83973.899825999993</v>
      </c>
      <c r="E36" s="50">
        <f>+E35+E25+E23+E19+E11+E7</f>
        <v>95856.080206999992</v>
      </c>
      <c r="F36" s="51">
        <f>E36/E$5*100</f>
        <v>81.174578533080847</v>
      </c>
      <c r="G36" s="52">
        <f t="shared" si="5"/>
        <v>17938.012019999995</v>
      </c>
      <c r="H36" s="52">
        <f t="shared" si="6"/>
        <v>23.021633412355065</v>
      </c>
      <c r="I36" s="52"/>
      <c r="J36" s="50">
        <f>+J35+J25+J23+J19+J11+J7</f>
        <v>357021.83063300001</v>
      </c>
      <c r="K36" s="50">
        <f>+K35+K25+K23+K19+K11+K7</f>
        <v>436063.71064900002</v>
      </c>
      <c r="L36" s="51">
        <f>K36/K$5*100</f>
        <v>78.820055553872507</v>
      </c>
    </row>
    <row r="37" spans="1:12" s="22" customFormat="1" ht="15" customHeight="1" x14ac:dyDescent="0.2">
      <c r="A37" s="48" t="s">
        <v>108</v>
      </c>
      <c r="B37" s="49"/>
      <c r="C37" s="50">
        <v>25893.938961</v>
      </c>
      <c r="D37" s="50">
        <v>22979.637122</v>
      </c>
      <c r="E37" s="50">
        <v>22230.249207000001</v>
      </c>
      <c r="F37" s="51">
        <f>E37/E$5*100</f>
        <v>18.825421466919135</v>
      </c>
      <c r="G37" s="52">
        <f t="shared" si="5"/>
        <v>-3663.6897539999991</v>
      </c>
      <c r="H37" s="52">
        <f t="shared" si="6"/>
        <v>-14.148831352070626</v>
      </c>
      <c r="I37" s="52"/>
      <c r="J37" s="50">
        <v>129561.299002</v>
      </c>
      <c r="K37" s="50">
        <v>117175.826655</v>
      </c>
      <c r="L37" s="51">
        <f>K37/K$5*100</f>
        <v>21.179944446127493</v>
      </c>
    </row>
    <row r="38" spans="1:12" s="22" customFormat="1" x14ac:dyDescent="0.2">
      <c r="C38" s="100"/>
      <c r="D38" s="100"/>
      <c r="E38" s="100"/>
      <c r="K38" s="53"/>
    </row>
    <row r="39" spans="1:12" s="22" customFormat="1" x14ac:dyDescent="0.2">
      <c r="C39" s="100"/>
      <c r="D39" s="100"/>
      <c r="E39" s="100"/>
      <c r="F39" s="53"/>
      <c r="G39" s="54"/>
      <c r="H39" s="54"/>
      <c r="J39" s="53"/>
      <c r="K39" s="53"/>
      <c r="L39" s="54"/>
    </row>
    <row r="40" spans="1:12" s="22" customFormat="1" x14ac:dyDescent="0.2">
      <c r="A40" s="23"/>
      <c r="B40" s="23"/>
      <c r="C40" s="55"/>
      <c r="D40" s="55"/>
      <c r="E40" s="55"/>
      <c r="G40" s="53"/>
      <c r="H40" s="53"/>
      <c r="J40" s="55"/>
      <c r="K40" s="55"/>
    </row>
    <row r="41" spans="1:12" s="22" customFormat="1" x14ac:dyDescent="0.2">
      <c r="C41" s="55"/>
      <c r="D41" s="55"/>
      <c r="E41" s="55"/>
      <c r="J41" s="55"/>
      <c r="K41" s="55"/>
    </row>
  </sheetData>
  <mergeCells count="3">
    <mergeCell ref="C3:E3"/>
    <mergeCell ref="J3:L3"/>
    <mergeCell ref="G3:H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Appendix i</vt:lpstr>
      <vt:lpstr>Appendix ii-iii</vt:lpstr>
      <vt:lpstr>Appendix iv</vt:lpstr>
      <vt:lpstr>Appendix v</vt:lpstr>
      <vt:lpstr>Appendix vi</vt:lpstr>
      <vt:lpstr>'Appendix i'!Print_Area</vt:lpstr>
      <vt:lpstr>'Appendix ii-iii'!Print_Area</vt:lpstr>
      <vt:lpstr>'Appendix iv'!Print_Area</vt:lpstr>
      <vt:lpstr>'Appendix v'!Print_Area</vt:lpstr>
      <vt:lpstr>'Appendix vi'!Print_Area</vt:lpstr>
      <vt:lpstr>'Appendix 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 Ainie Hamid</dc:creator>
  <cp:lastModifiedBy>Nurizzati Syafiqah Nor Hisam</cp:lastModifiedBy>
  <cp:lastPrinted>2024-05-13T07:02:46Z</cp:lastPrinted>
  <dcterms:created xsi:type="dcterms:W3CDTF">2020-06-23T08:33:49Z</dcterms:created>
  <dcterms:modified xsi:type="dcterms:W3CDTF">2024-06-20T02:18:02Z</dcterms:modified>
</cp:coreProperties>
</file>