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EDA\NUR SA'EDA\09 SEPTEMBER 2024\CMS 092024\"/>
    </mc:Choice>
  </mc:AlternateContent>
  <xr:revisionPtr revIDLastSave="0" documentId="13_ncr:1_{16A67586-2D64-4D50-B886-CD494370E687}" xr6:coauthVersionLast="36" xr6:coauthVersionMax="36" xr10:uidLastSave="{00000000-0000-0000-0000-000000000000}"/>
  <bookViews>
    <workbookView xWindow="0" yWindow="0" windowWidth="28800" windowHeight="11025" tabRatio="690" xr2:uid="{00000000-000D-0000-FFFF-FFFF00000000}"/>
  </bookViews>
  <sheets>
    <sheet name="Appendix i" sheetId="2" r:id="rId1"/>
    <sheet name="Appendix ii-iii" sheetId="7" r:id="rId2"/>
    <sheet name="Appendix iv" sheetId="6" r:id="rId3"/>
    <sheet name="Appendix v" sheetId="8" r:id="rId4"/>
    <sheet name="Appendix vi" sheetId="5" r:id="rId5"/>
  </sheets>
  <definedNames>
    <definedName name="_xlnm._FilterDatabase" localSheetId="2" hidden="1">'Appendix iv'!$M$8:$N$23</definedName>
    <definedName name="_xlnm._FilterDatabase" localSheetId="3" hidden="1">'Appendix v'!$M$29:$N$34</definedName>
    <definedName name="_xlnm.Print_Area" localSheetId="0">'Appendix i'!$A$1:$L$89</definedName>
    <definedName name="_xlnm.Print_Area" localSheetId="1">'Appendix ii-iii'!$A$1:$L$77</definedName>
    <definedName name="_xlnm.Print_Area" localSheetId="2">'Appendix iv'!$A$1:$L$46</definedName>
    <definedName name="_xlnm.Print_Area" localSheetId="3">'Appendix v'!$A$1:$L$46</definedName>
    <definedName name="_xlnm.Print_Area" localSheetId="4">'Appendix vi'!$A$1:$L$37</definedName>
    <definedName name="_xlnm.Print_Titles" localSheetId="0">'Appendix i'!$1:$6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5" l="1"/>
  <c r="F35" i="5" l="1"/>
  <c r="L23" i="5"/>
  <c r="F20" i="5"/>
  <c r="F17" i="5"/>
  <c r="F12" i="5"/>
  <c r="F9" i="5"/>
  <c r="F8" i="5"/>
  <c r="F21" i="5"/>
  <c r="C37" i="6" l="1"/>
  <c r="J28" i="6"/>
  <c r="J7" i="6"/>
  <c r="K7" i="6"/>
  <c r="D7" i="6"/>
  <c r="E7" i="6"/>
  <c r="C7" i="6"/>
  <c r="K28" i="6"/>
  <c r="E28" i="6"/>
  <c r="D28" i="6"/>
  <c r="C28" i="6"/>
  <c r="G28" i="6"/>
  <c r="I89" i="2" l="1"/>
  <c r="J89" i="2"/>
  <c r="K89" i="2"/>
  <c r="L89" i="2"/>
  <c r="H89" i="2"/>
  <c r="I88" i="2"/>
  <c r="J88" i="2"/>
  <c r="K88" i="2"/>
  <c r="L88" i="2"/>
  <c r="H88" i="2"/>
  <c r="H36" i="2"/>
  <c r="I36" i="2"/>
  <c r="J36" i="2"/>
  <c r="K36" i="2"/>
  <c r="L36" i="2"/>
  <c r="D28" i="8" l="1"/>
  <c r="E28" i="8"/>
  <c r="C28" i="8"/>
  <c r="C7" i="8"/>
  <c r="K37" i="6"/>
  <c r="J37" i="6"/>
  <c r="D37" i="6"/>
  <c r="E37" i="6"/>
  <c r="D7" i="8"/>
  <c r="E7" i="8"/>
  <c r="C37" i="7" l="1"/>
  <c r="C38" i="7" s="1"/>
  <c r="H13" i="2" l="1"/>
  <c r="I87" i="2" l="1"/>
  <c r="J87" i="2"/>
  <c r="K87" i="2"/>
  <c r="L87" i="2"/>
  <c r="H87" i="2"/>
  <c r="H86" i="2" l="1"/>
  <c r="I86" i="2"/>
  <c r="J86" i="2"/>
  <c r="K86" i="2"/>
  <c r="L86" i="2"/>
  <c r="L37" i="5" l="1"/>
  <c r="G8" i="5"/>
  <c r="I85" i="2" l="1"/>
  <c r="J85" i="2"/>
  <c r="K85" i="2"/>
  <c r="L85" i="2"/>
  <c r="H85" i="2"/>
  <c r="H35" i="2"/>
  <c r="I35" i="2"/>
  <c r="J35" i="2"/>
  <c r="K35" i="2"/>
  <c r="L35" i="2"/>
  <c r="K25" i="5" l="1"/>
  <c r="J25" i="5"/>
  <c r="D25" i="5"/>
  <c r="E25" i="5"/>
  <c r="C25" i="5"/>
  <c r="K19" i="5"/>
  <c r="J19" i="5"/>
  <c r="D19" i="5"/>
  <c r="E19" i="5"/>
  <c r="C19" i="5"/>
  <c r="K11" i="5"/>
  <c r="J11" i="5"/>
  <c r="D11" i="5"/>
  <c r="E11" i="5"/>
  <c r="C11" i="5"/>
  <c r="K7" i="5"/>
  <c r="J7" i="5"/>
  <c r="D7" i="5"/>
  <c r="E7" i="5"/>
  <c r="C7" i="5"/>
  <c r="K36" i="5" l="1"/>
  <c r="K37" i="8"/>
  <c r="J37" i="8"/>
  <c r="D37" i="8"/>
  <c r="E37" i="8"/>
  <c r="C37" i="8"/>
  <c r="K28" i="8"/>
  <c r="J28" i="8"/>
  <c r="K7" i="8"/>
  <c r="J7" i="8"/>
  <c r="L37" i="8" l="1"/>
  <c r="F39" i="6"/>
  <c r="F40" i="6"/>
  <c r="F41" i="6"/>
  <c r="F42" i="6"/>
  <c r="F43" i="6"/>
  <c r="F44" i="6"/>
  <c r="F38" i="6"/>
  <c r="F35" i="6"/>
  <c r="K13" i="2" l="1"/>
  <c r="L13" i="2"/>
  <c r="C36" i="5" l="1"/>
  <c r="G8" i="7" l="1"/>
  <c r="H8" i="7" s="1"/>
  <c r="G9" i="7"/>
  <c r="H9" i="7" s="1"/>
  <c r="G10" i="7"/>
  <c r="H10" i="7" s="1"/>
  <c r="G11" i="7"/>
  <c r="H11" i="7" s="1"/>
  <c r="G12" i="7"/>
  <c r="H12" i="7" s="1"/>
  <c r="G13" i="7"/>
  <c r="H13" i="7" s="1"/>
  <c r="G14" i="7"/>
  <c r="H14" i="7" s="1"/>
  <c r="G15" i="7"/>
  <c r="H15" i="7" s="1"/>
  <c r="G16" i="7"/>
  <c r="H16" i="7" s="1"/>
  <c r="G17" i="7"/>
  <c r="H17" i="7" s="1"/>
  <c r="G18" i="7"/>
  <c r="H18" i="7" s="1"/>
  <c r="G19" i="7"/>
  <c r="H19" i="7" s="1"/>
  <c r="G20" i="7"/>
  <c r="H20" i="7" s="1"/>
  <c r="G21" i="7"/>
  <c r="H21" i="7" s="1"/>
  <c r="G22" i="7"/>
  <c r="H22" i="7" s="1"/>
  <c r="G23" i="7"/>
  <c r="H23" i="7" s="1"/>
  <c r="G24" i="7"/>
  <c r="H24" i="7" s="1"/>
  <c r="G25" i="7"/>
  <c r="H25" i="7" s="1"/>
  <c r="G26" i="7"/>
  <c r="H26" i="7" s="1"/>
  <c r="G27" i="7"/>
  <c r="H27" i="7" s="1"/>
  <c r="G28" i="7"/>
  <c r="H28" i="7" s="1"/>
  <c r="G29" i="7"/>
  <c r="H29" i="7" s="1"/>
  <c r="G30" i="7"/>
  <c r="H30" i="7" s="1"/>
  <c r="G31" i="7"/>
  <c r="H31" i="7" s="1"/>
  <c r="G32" i="7"/>
  <c r="H32" i="7" s="1"/>
  <c r="G33" i="7"/>
  <c r="H33" i="7" s="1"/>
  <c r="G34" i="7"/>
  <c r="H34" i="7" s="1"/>
  <c r="G35" i="7"/>
  <c r="H35" i="7" s="1"/>
  <c r="G36" i="7"/>
  <c r="H36" i="7" s="1"/>
  <c r="L84" i="2" l="1"/>
  <c r="K84" i="2"/>
  <c r="J84" i="2"/>
  <c r="I84" i="2"/>
  <c r="H84" i="2"/>
  <c r="I13" i="2" l="1"/>
  <c r="J13" i="2"/>
  <c r="L46" i="6" l="1"/>
  <c r="F46" i="6"/>
  <c r="F46" i="8"/>
  <c r="L46" i="8"/>
  <c r="G38" i="6" l="1"/>
  <c r="H38" i="6" s="1"/>
  <c r="G39" i="6"/>
  <c r="H39" i="6" s="1"/>
  <c r="G40" i="6"/>
  <c r="H40" i="6" s="1"/>
  <c r="G41" i="6"/>
  <c r="H41" i="6" s="1"/>
  <c r="G42" i="6"/>
  <c r="H42" i="6" s="1"/>
  <c r="G43" i="6"/>
  <c r="H43" i="6" s="1"/>
  <c r="G44" i="6"/>
  <c r="H44" i="6" s="1"/>
  <c r="L47" i="7" l="1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46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7" i="7"/>
  <c r="L5" i="7"/>
  <c r="F5" i="7"/>
  <c r="F44" i="7"/>
  <c r="L44" i="7"/>
  <c r="G44" i="7"/>
  <c r="I34" i="2" l="1"/>
  <c r="J34" i="2"/>
  <c r="K34" i="2"/>
  <c r="L34" i="2"/>
  <c r="H34" i="2"/>
  <c r="H82" i="2"/>
  <c r="I83" i="2"/>
  <c r="J83" i="2"/>
  <c r="K83" i="2"/>
  <c r="L83" i="2"/>
  <c r="H83" i="2"/>
  <c r="I82" i="2"/>
  <c r="J82" i="2"/>
  <c r="K82" i="2"/>
  <c r="L82" i="2"/>
  <c r="G5" i="8" l="1"/>
  <c r="H5" i="8" s="1"/>
  <c r="G5" i="6"/>
  <c r="H5" i="6" s="1"/>
  <c r="H44" i="7"/>
  <c r="G5" i="7"/>
  <c r="H5" i="7" s="1"/>
  <c r="I81" i="2" l="1"/>
  <c r="J81" i="2"/>
  <c r="K81" i="2"/>
  <c r="L81" i="2"/>
  <c r="H81" i="2"/>
  <c r="G8" i="8" l="1"/>
  <c r="H68" i="2" l="1"/>
  <c r="I68" i="2"/>
  <c r="J68" i="2"/>
  <c r="K68" i="2"/>
  <c r="L68" i="2"/>
  <c r="H69" i="2"/>
  <c r="I69" i="2"/>
  <c r="J69" i="2"/>
  <c r="K69" i="2"/>
  <c r="L69" i="2"/>
  <c r="H70" i="2"/>
  <c r="I70" i="2"/>
  <c r="J70" i="2"/>
  <c r="K70" i="2"/>
  <c r="L70" i="2"/>
  <c r="H71" i="2"/>
  <c r="I71" i="2"/>
  <c r="J71" i="2"/>
  <c r="K71" i="2"/>
  <c r="L71" i="2"/>
  <c r="H72" i="2"/>
  <c r="I72" i="2"/>
  <c r="J72" i="2"/>
  <c r="K72" i="2"/>
  <c r="L72" i="2"/>
  <c r="H73" i="2"/>
  <c r="I73" i="2"/>
  <c r="J73" i="2"/>
  <c r="K73" i="2"/>
  <c r="L73" i="2"/>
  <c r="H74" i="2"/>
  <c r="I74" i="2"/>
  <c r="J74" i="2"/>
  <c r="K74" i="2"/>
  <c r="L74" i="2"/>
  <c r="H75" i="2"/>
  <c r="I75" i="2"/>
  <c r="J75" i="2"/>
  <c r="K75" i="2"/>
  <c r="L75" i="2"/>
  <c r="H76" i="2"/>
  <c r="I76" i="2"/>
  <c r="J76" i="2"/>
  <c r="K76" i="2"/>
  <c r="L76" i="2"/>
  <c r="H77" i="2"/>
  <c r="I77" i="2"/>
  <c r="J77" i="2"/>
  <c r="K77" i="2"/>
  <c r="L77" i="2"/>
  <c r="H78" i="2"/>
  <c r="I78" i="2"/>
  <c r="J78" i="2"/>
  <c r="K78" i="2"/>
  <c r="L78" i="2"/>
  <c r="L67" i="2" l="1"/>
  <c r="K67" i="2"/>
  <c r="J67" i="2"/>
  <c r="H67" i="2"/>
  <c r="G10" i="2" l="1"/>
  <c r="D37" i="7" l="1"/>
  <c r="D38" i="7" s="1"/>
  <c r="E37" i="7" l="1"/>
  <c r="E38" i="7" s="1"/>
  <c r="G37" i="7" l="1"/>
  <c r="H37" i="7" s="1"/>
  <c r="F37" i="7"/>
  <c r="F38" i="7"/>
  <c r="G38" i="7" l="1"/>
  <c r="H38" i="7" s="1"/>
  <c r="G46" i="8"/>
  <c r="L7" i="6" l="1"/>
  <c r="F7" i="6"/>
  <c r="H46" i="8" l="1"/>
  <c r="G44" i="8"/>
  <c r="H44" i="8" s="1"/>
  <c r="G43" i="8"/>
  <c r="H43" i="8" s="1"/>
  <c r="G42" i="8"/>
  <c r="H42" i="8" s="1"/>
  <c r="G41" i="8"/>
  <c r="H41" i="8" s="1"/>
  <c r="G40" i="8"/>
  <c r="H40" i="8" s="1"/>
  <c r="G39" i="8"/>
  <c r="H39" i="8" s="1"/>
  <c r="G38" i="8"/>
  <c r="H38" i="8" s="1"/>
  <c r="F37" i="8"/>
  <c r="G35" i="8"/>
  <c r="H35" i="8" s="1"/>
  <c r="G34" i="8"/>
  <c r="H34" i="8" s="1"/>
  <c r="G33" i="8"/>
  <c r="H33" i="8" s="1"/>
  <c r="G32" i="8"/>
  <c r="H32" i="8" s="1"/>
  <c r="G31" i="8"/>
  <c r="H31" i="8" s="1"/>
  <c r="G30" i="8"/>
  <c r="H30" i="8" s="1"/>
  <c r="G29" i="8"/>
  <c r="H29" i="8" s="1"/>
  <c r="L28" i="8"/>
  <c r="F28" i="8"/>
  <c r="G26" i="8"/>
  <c r="H26" i="8" s="1"/>
  <c r="G25" i="8"/>
  <c r="H25" i="8" s="1"/>
  <c r="G24" i="8"/>
  <c r="H24" i="8" s="1"/>
  <c r="G23" i="8"/>
  <c r="H23" i="8" s="1"/>
  <c r="G22" i="8"/>
  <c r="H22" i="8" s="1"/>
  <c r="G21" i="8"/>
  <c r="H21" i="8" s="1"/>
  <c r="G20" i="8"/>
  <c r="H20" i="8" s="1"/>
  <c r="G19" i="8"/>
  <c r="H19" i="8" s="1"/>
  <c r="G18" i="8"/>
  <c r="H18" i="8" s="1"/>
  <c r="G17" i="8"/>
  <c r="H17" i="8" s="1"/>
  <c r="G16" i="8"/>
  <c r="H16" i="8" s="1"/>
  <c r="G15" i="8"/>
  <c r="H15" i="8" s="1"/>
  <c r="G14" i="8"/>
  <c r="H14" i="8" s="1"/>
  <c r="G13" i="8"/>
  <c r="H13" i="8" s="1"/>
  <c r="G12" i="8"/>
  <c r="H12" i="8" s="1"/>
  <c r="G11" i="8"/>
  <c r="H11" i="8" s="1"/>
  <c r="G10" i="8"/>
  <c r="H10" i="8" s="1"/>
  <c r="G9" i="8"/>
  <c r="H9" i="8" s="1"/>
  <c r="H8" i="8"/>
  <c r="L7" i="8"/>
  <c r="F7" i="8"/>
  <c r="G46" i="6"/>
  <c r="H46" i="6" s="1"/>
  <c r="F37" i="6"/>
  <c r="G30" i="6"/>
  <c r="H30" i="6" s="1"/>
  <c r="G31" i="6"/>
  <c r="H31" i="6" s="1"/>
  <c r="G32" i="6"/>
  <c r="H32" i="6" s="1"/>
  <c r="G33" i="6"/>
  <c r="H33" i="6" s="1"/>
  <c r="G34" i="6"/>
  <c r="H34" i="6" s="1"/>
  <c r="G35" i="6"/>
  <c r="H35" i="6" s="1"/>
  <c r="G29" i="6"/>
  <c r="H29" i="6" s="1"/>
  <c r="G9" i="6"/>
  <c r="H9" i="6" s="1"/>
  <c r="G10" i="6"/>
  <c r="H10" i="6" s="1"/>
  <c r="G11" i="6"/>
  <c r="H11" i="6" s="1"/>
  <c r="G12" i="6"/>
  <c r="H12" i="6" s="1"/>
  <c r="G13" i="6"/>
  <c r="H13" i="6" s="1"/>
  <c r="G26" i="6"/>
  <c r="H26" i="6" s="1"/>
  <c r="G14" i="6"/>
  <c r="H14" i="6" s="1"/>
  <c r="G15" i="6"/>
  <c r="H15" i="6" s="1"/>
  <c r="G16" i="6"/>
  <c r="H16" i="6" s="1"/>
  <c r="G17" i="6"/>
  <c r="H17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24" i="6"/>
  <c r="H24" i="6" s="1"/>
  <c r="G25" i="6"/>
  <c r="H25" i="6" s="1"/>
  <c r="G8" i="6"/>
  <c r="H8" i="6" s="1"/>
  <c r="L28" i="6"/>
  <c r="F28" i="6"/>
  <c r="L44" i="6" l="1"/>
  <c r="L37" i="6"/>
  <c r="L41" i="8"/>
  <c r="L33" i="6"/>
  <c r="L29" i="6"/>
  <c r="L29" i="8"/>
  <c r="L31" i="8"/>
  <c r="L30" i="8"/>
  <c r="L34" i="8"/>
  <c r="L35" i="8"/>
  <c r="L32" i="8"/>
  <c r="L33" i="8"/>
  <c r="F8" i="8"/>
  <c r="F16" i="8"/>
  <c r="F24" i="8"/>
  <c r="F9" i="8"/>
  <c r="F17" i="8"/>
  <c r="F25" i="8"/>
  <c r="F21" i="8"/>
  <c r="F14" i="8"/>
  <c r="F10" i="8"/>
  <c r="F18" i="8"/>
  <c r="F26" i="8"/>
  <c r="F12" i="8"/>
  <c r="F23" i="8"/>
  <c r="F11" i="8"/>
  <c r="F19" i="8"/>
  <c r="F20" i="8"/>
  <c r="F22" i="8"/>
  <c r="F15" i="8"/>
  <c r="F13" i="8"/>
  <c r="F29" i="8"/>
  <c r="F34" i="8"/>
  <c r="F30" i="8"/>
  <c r="F35" i="8"/>
  <c r="F31" i="8"/>
  <c r="F33" i="8"/>
  <c r="F32" i="8"/>
  <c r="L42" i="8"/>
  <c r="L44" i="8"/>
  <c r="L39" i="8"/>
  <c r="G37" i="8"/>
  <c r="H37" i="8" s="1"/>
  <c r="F39" i="8"/>
  <c r="F40" i="8"/>
  <c r="F44" i="8"/>
  <c r="F41" i="8"/>
  <c r="F38" i="8"/>
  <c r="F42" i="8"/>
  <c r="F43" i="8"/>
  <c r="L23" i="8"/>
  <c r="G7" i="8"/>
  <c r="H7" i="8" s="1"/>
  <c r="L8" i="8"/>
  <c r="L10" i="8"/>
  <c r="L12" i="8"/>
  <c r="L14" i="8"/>
  <c r="L16" i="8"/>
  <c r="L18" i="8"/>
  <c r="L20" i="8"/>
  <c r="L22" i="8"/>
  <c r="L24" i="8"/>
  <c r="L26" i="8"/>
  <c r="L43" i="8"/>
  <c r="L17" i="8"/>
  <c r="G28" i="8"/>
  <c r="H28" i="8" s="1"/>
  <c r="L38" i="8"/>
  <c r="L9" i="8"/>
  <c r="L11" i="8"/>
  <c r="L13" i="8"/>
  <c r="L15" i="8"/>
  <c r="L19" i="8"/>
  <c r="L21" i="8"/>
  <c r="L25" i="8"/>
  <c r="L40" i="8"/>
  <c r="L32" i="6"/>
  <c r="L31" i="6"/>
  <c r="L30" i="6"/>
  <c r="G37" i="6"/>
  <c r="H37" i="6" s="1"/>
  <c r="L43" i="6"/>
  <c r="L42" i="6"/>
  <c r="L41" i="6"/>
  <c r="L40" i="6"/>
  <c r="L39" i="6"/>
  <c r="L38" i="6"/>
  <c r="L35" i="6"/>
  <c r="L34" i="6"/>
  <c r="F34" i="6"/>
  <c r="F33" i="6"/>
  <c r="F32" i="6"/>
  <c r="F31" i="6"/>
  <c r="F30" i="6"/>
  <c r="F29" i="6"/>
  <c r="H28" i="6"/>
  <c r="L26" i="6" l="1"/>
  <c r="L21" i="6"/>
  <c r="L14" i="6"/>
  <c r="L22" i="6"/>
  <c r="L15" i="6"/>
  <c r="L23" i="6"/>
  <c r="L9" i="6"/>
  <c r="L16" i="6"/>
  <c r="L24" i="6"/>
  <c r="L10" i="6"/>
  <c r="L17" i="6"/>
  <c r="L25" i="6"/>
  <c r="L11" i="6"/>
  <c r="L18" i="6"/>
  <c r="L8" i="6"/>
  <c r="L12" i="6"/>
  <c r="L19" i="6"/>
  <c r="L13" i="6"/>
  <c r="L20" i="6"/>
  <c r="F10" i="6"/>
  <c r="F17" i="6"/>
  <c r="F25" i="6"/>
  <c r="F11" i="6"/>
  <c r="F18" i="6"/>
  <c r="F8" i="6"/>
  <c r="F12" i="6"/>
  <c r="F19" i="6"/>
  <c r="F13" i="6"/>
  <c r="F20" i="6"/>
  <c r="F26" i="6"/>
  <c r="F21" i="6"/>
  <c r="F22" i="6"/>
  <c r="F15" i="6"/>
  <c r="F23" i="6"/>
  <c r="F9" i="6"/>
  <c r="F24" i="6"/>
  <c r="F14" i="6"/>
  <c r="F16" i="6"/>
  <c r="G7" i="6"/>
  <c r="H7" i="6" s="1"/>
  <c r="G11" i="2" l="1"/>
  <c r="G17" i="5" l="1"/>
  <c r="H17" i="5" s="1"/>
  <c r="C76" i="7" l="1"/>
  <c r="C77" i="7" s="1"/>
  <c r="D76" i="7"/>
  <c r="D77" i="7" s="1"/>
  <c r="E76" i="7"/>
  <c r="E77" i="7" l="1"/>
  <c r="F77" i="7" s="1"/>
  <c r="F76" i="7"/>
  <c r="G61" i="7" l="1"/>
  <c r="H61" i="7" s="1"/>
  <c r="G62" i="7"/>
  <c r="B19" i="2" l="1"/>
  <c r="G35" i="5" l="1"/>
  <c r="H35" i="5" s="1"/>
  <c r="H8" i="5"/>
  <c r="G9" i="5"/>
  <c r="H9" i="5" s="1"/>
  <c r="G12" i="5"/>
  <c r="H12" i="5" s="1"/>
  <c r="G13" i="5"/>
  <c r="H13" i="5" s="1"/>
  <c r="G14" i="5"/>
  <c r="H14" i="5" s="1"/>
  <c r="G15" i="5"/>
  <c r="H15" i="5" s="1"/>
  <c r="G16" i="5"/>
  <c r="H16" i="5" s="1"/>
  <c r="G20" i="5"/>
  <c r="H20" i="5" s="1"/>
  <c r="G21" i="5"/>
  <c r="H21" i="5" s="1"/>
  <c r="G23" i="5"/>
  <c r="H23" i="5" s="1"/>
  <c r="G26" i="5"/>
  <c r="H26" i="5" s="1"/>
  <c r="G27" i="5"/>
  <c r="H27" i="5" s="1"/>
  <c r="G28" i="5"/>
  <c r="H28" i="5" s="1"/>
  <c r="G29" i="5"/>
  <c r="H29" i="5" s="1"/>
  <c r="G30" i="5"/>
  <c r="H30" i="5" s="1"/>
  <c r="G31" i="5"/>
  <c r="H31" i="5" s="1"/>
  <c r="G32" i="5"/>
  <c r="H32" i="5" s="1"/>
  <c r="G33" i="5"/>
  <c r="H33" i="5" s="1"/>
  <c r="G37" i="5"/>
  <c r="H37" i="5" s="1"/>
  <c r="J36" i="5" l="1"/>
  <c r="D36" i="5"/>
  <c r="E36" i="5"/>
  <c r="I20" i="5"/>
  <c r="G11" i="5"/>
  <c r="H11" i="5" s="1"/>
  <c r="G7" i="5"/>
  <c r="H7" i="5" s="1"/>
  <c r="G19" i="5"/>
  <c r="H19" i="5" s="1"/>
  <c r="G25" i="5"/>
  <c r="H25" i="5" s="1"/>
  <c r="C19" i="2"/>
  <c r="D19" i="2"/>
  <c r="E19" i="2"/>
  <c r="F19" i="2"/>
  <c r="F11" i="5" l="1"/>
  <c r="L11" i="5"/>
  <c r="G36" i="5"/>
  <c r="H36" i="5" s="1"/>
  <c r="G5" i="5" l="1"/>
  <c r="H5" i="5" s="1"/>
  <c r="F36" i="5"/>
  <c r="L35" i="5"/>
  <c r="L20" i="5"/>
  <c r="L5" i="5"/>
  <c r="L27" i="5"/>
  <c r="L19" i="5"/>
  <c r="L28" i="5"/>
  <c r="L29" i="5"/>
  <c r="L14" i="5"/>
  <c r="L30" i="5"/>
  <c r="L15" i="5"/>
  <c r="L31" i="5"/>
  <c r="L16" i="5"/>
  <c r="L32" i="5"/>
  <c r="L17" i="5"/>
  <c r="L33" i="5"/>
  <c r="L12" i="5"/>
  <c r="L26" i="5"/>
  <c r="L25" i="5"/>
  <c r="L9" i="5"/>
  <c r="L8" i="5"/>
  <c r="L21" i="5"/>
  <c r="L7" i="5"/>
  <c r="L13" i="5"/>
  <c r="L36" i="5"/>
  <c r="F27" i="5"/>
  <c r="F19" i="5"/>
  <c r="F28" i="5"/>
  <c r="F13" i="5"/>
  <c r="F29" i="5"/>
  <c r="F14" i="5"/>
  <c r="F7" i="5"/>
  <c r="F30" i="5"/>
  <c r="F15" i="5"/>
  <c r="F31" i="5"/>
  <c r="F16" i="5"/>
  <c r="F32" i="5"/>
  <c r="F33" i="5"/>
  <c r="F26" i="5"/>
  <c r="F25" i="5"/>
  <c r="F23" i="5"/>
  <c r="F37" i="5"/>
  <c r="C18" i="2" l="1"/>
  <c r="D18" i="2"/>
  <c r="E18" i="2"/>
  <c r="F18" i="2"/>
  <c r="B18" i="2"/>
  <c r="K76" i="7" l="1"/>
  <c r="K77" i="7" s="1"/>
  <c r="J76" i="7"/>
  <c r="J77" i="7" s="1"/>
  <c r="G75" i="7"/>
  <c r="H75" i="7" s="1"/>
  <c r="G74" i="7"/>
  <c r="H74" i="7" s="1"/>
  <c r="G73" i="7"/>
  <c r="H73" i="7" s="1"/>
  <c r="G72" i="7"/>
  <c r="H72" i="7" s="1"/>
  <c r="G71" i="7"/>
  <c r="H71" i="7" s="1"/>
  <c r="G70" i="7"/>
  <c r="H70" i="7" s="1"/>
  <c r="G69" i="7"/>
  <c r="H69" i="7" s="1"/>
  <c r="G68" i="7"/>
  <c r="H68" i="7" s="1"/>
  <c r="G67" i="7"/>
  <c r="H67" i="7" s="1"/>
  <c r="G66" i="7"/>
  <c r="H66" i="7" s="1"/>
  <c r="G65" i="7"/>
  <c r="H65" i="7" s="1"/>
  <c r="G64" i="7"/>
  <c r="H64" i="7" s="1"/>
  <c r="G63" i="7"/>
  <c r="H63" i="7" s="1"/>
  <c r="H62" i="7"/>
  <c r="G60" i="7"/>
  <c r="H60" i="7" s="1"/>
  <c r="G59" i="7"/>
  <c r="H59" i="7" s="1"/>
  <c r="G58" i="7"/>
  <c r="H58" i="7" s="1"/>
  <c r="G57" i="7"/>
  <c r="H57" i="7" s="1"/>
  <c r="G56" i="7"/>
  <c r="H56" i="7" s="1"/>
  <c r="G55" i="7"/>
  <c r="H55" i="7" s="1"/>
  <c r="G54" i="7"/>
  <c r="H54" i="7" s="1"/>
  <c r="G53" i="7"/>
  <c r="H53" i="7" s="1"/>
  <c r="G52" i="7"/>
  <c r="H52" i="7" s="1"/>
  <c r="G51" i="7"/>
  <c r="H51" i="7" s="1"/>
  <c r="G50" i="7"/>
  <c r="H50" i="7" s="1"/>
  <c r="G49" i="7"/>
  <c r="H49" i="7" s="1"/>
  <c r="G48" i="7"/>
  <c r="H48" i="7" s="1"/>
  <c r="G47" i="7"/>
  <c r="H47" i="7" s="1"/>
  <c r="G46" i="7"/>
  <c r="H46" i="7" s="1"/>
  <c r="J37" i="7"/>
  <c r="J38" i="7" s="1"/>
  <c r="K37" i="7"/>
  <c r="L77" i="7" l="1"/>
  <c r="L76" i="7"/>
  <c r="K38" i="7"/>
  <c r="L38" i="7" s="1"/>
  <c r="L37" i="7"/>
  <c r="G77" i="7"/>
  <c r="H77" i="7" s="1"/>
  <c r="G76" i="7"/>
  <c r="H76" i="7" s="1"/>
  <c r="G7" i="7"/>
  <c r="H7" i="7" s="1"/>
  <c r="C17" i="2" l="1"/>
  <c r="D17" i="2"/>
  <c r="E17" i="2"/>
  <c r="F17" i="2"/>
  <c r="B17" i="2"/>
  <c r="C16" i="2" l="1"/>
  <c r="D16" i="2"/>
  <c r="E16" i="2"/>
  <c r="F16" i="2"/>
  <c r="B16" i="2"/>
</calcChain>
</file>

<file path=xl/sharedStrings.xml><?xml version="1.0" encoding="utf-8"?>
<sst xmlns="http://schemas.openxmlformats.org/spreadsheetml/2006/main" count="384" uniqueCount="188">
  <si>
    <t>Annual Change (%)</t>
  </si>
  <si>
    <t>Country</t>
  </si>
  <si>
    <t xml:space="preserve">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</si>
  <si>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</si>
  <si>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</si>
  <si>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</si>
  <si>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</si>
  <si>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</si>
  <si>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</si>
  <si>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</si>
  <si>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</si>
  <si>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</si>
  <si>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</si>
  <si>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</si>
  <si>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</si>
  <si>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</si>
  <si>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</si>
  <si>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</si>
  <si>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</si>
  <si>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</si>
  <si>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</si>
  <si>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</si>
  <si>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</si>
  <si>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</si>
  <si>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</si>
  <si>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</si>
  <si>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</si>
  <si>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</si>
  <si>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</si>
  <si>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</si>
  <si>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</si>
  <si>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</si>
  <si>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</si>
  <si>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Other Countries</t>
  </si>
  <si>
    <t>Total Exports</t>
  </si>
  <si>
    <t>PERIOD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</si>
  <si>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</si>
  <si>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</si>
  <si>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</si>
  <si>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</si>
  <si>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</si>
  <si>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</si>
  <si>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</si>
  <si>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</si>
  <si>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</si>
  <si>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</si>
  <si>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</si>
  <si>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</si>
  <si>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</si>
  <si>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</si>
  <si>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</si>
  <si>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</si>
  <si>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MANUFACTURING </t>
  </si>
  <si>
    <t xml:space="preserve"> AGRICULTURE </t>
  </si>
  <si>
    <t xml:space="preserve"> MINING</t>
  </si>
  <si>
    <t>Others</t>
  </si>
  <si>
    <t>Total Imports</t>
  </si>
  <si>
    <t>Electrical &amp; Electronic  Products (E&amp;E)</t>
  </si>
  <si>
    <t>Petroleum Products</t>
  </si>
  <si>
    <t>Transport Equipment</t>
  </si>
  <si>
    <t>Manufacture Of Metal</t>
  </si>
  <si>
    <t>Processed Food</t>
  </si>
  <si>
    <t>Optical &amp; Scientific Equipment</t>
  </si>
  <si>
    <t>Other Manufactures</t>
  </si>
  <si>
    <t>Manufacture Of Plastics</t>
  </si>
  <si>
    <t>Paper &amp; Pulp Products</t>
  </si>
  <si>
    <t>Rubber Products</t>
  </si>
  <si>
    <t>Non-Metallic Mineral Products</t>
  </si>
  <si>
    <t>Palm Oil-Based Manufactured Products</t>
  </si>
  <si>
    <t>Wood Products</t>
  </si>
  <si>
    <t>Jewellery</t>
  </si>
  <si>
    <t>Beverages &amp; Tobacco</t>
  </si>
  <si>
    <t>Natural Rubber</t>
  </si>
  <si>
    <t>Seafood, fresh, chilled or frozen</t>
  </si>
  <si>
    <t>Other Vegetables Oil</t>
  </si>
  <si>
    <t>Sawn Timber &amp; Moulding</t>
  </si>
  <si>
    <t>Sawlog</t>
  </si>
  <si>
    <t>Crude Petroleum</t>
  </si>
  <si>
    <t>Other Mining</t>
  </si>
  <si>
    <t>Liquefied Natural Gas (LNG)</t>
  </si>
  <si>
    <t>Tin</t>
  </si>
  <si>
    <t>BEC Category</t>
  </si>
  <si>
    <t>Goods n.e.s.</t>
  </si>
  <si>
    <t>Capital good (except transport equipment)</t>
  </si>
  <si>
    <t>Transport equipment, industrial</t>
  </si>
  <si>
    <t>Durables</t>
  </si>
  <si>
    <t>Food &amp; beverages, primary, mainly for household consumption</t>
  </si>
  <si>
    <t>Food &amp; beverages, process, mainly for household consumption</t>
  </si>
  <si>
    <t>Non-durables</t>
  </si>
  <si>
    <t>Semi-durables</t>
  </si>
  <si>
    <t>Transport equipment, non-industrial</t>
  </si>
  <si>
    <t>Fuel &amp; lubricants, processed motor spirit</t>
  </si>
  <si>
    <t>Transport equipment, passenger motor cars</t>
  </si>
  <si>
    <t>Food &amp; beverages, primary, mainly for industries</t>
  </si>
  <si>
    <t>Food &amp; beverages, processed, mainly for industries</t>
  </si>
  <si>
    <t>Fuel &amp; lubricants, primary</t>
  </si>
  <si>
    <t>Fuel &amp; lubricants, processed, other</t>
  </si>
  <si>
    <t>Industrial supplies, n.e.s. primary</t>
  </si>
  <si>
    <t>Industrial supplies, n.e.s. processed</t>
  </si>
  <si>
    <t>Parts and accessories of capital goods (except transport equipment)</t>
  </si>
  <si>
    <t>Parts and accessories of transport equipment</t>
  </si>
  <si>
    <t>Exports</t>
  </si>
  <si>
    <t>Domestic Exports</t>
  </si>
  <si>
    <t>Imports</t>
  </si>
  <si>
    <t>Total Trade</t>
  </si>
  <si>
    <t>Balance of Trade</t>
  </si>
  <si>
    <t>Annual Change</t>
  </si>
  <si>
    <t>Top 30 Country</t>
  </si>
  <si>
    <t>Re-exports</t>
  </si>
  <si>
    <t>Gross Imports</t>
  </si>
  <si>
    <t>Retain Imports</t>
  </si>
  <si>
    <t>Transaction Below RM5,000</t>
  </si>
  <si>
    <t>Intermediate Goods</t>
  </si>
  <si>
    <t>Dual Use Goods</t>
  </si>
  <si>
    <t>Consumption Goods</t>
  </si>
  <si>
    <t>Capital Goods</t>
  </si>
  <si>
    <t>Share
 (%)</t>
  </si>
  <si>
    <t>2020</t>
  </si>
  <si>
    <t>2021</t>
  </si>
  <si>
    <t>Rank</t>
  </si>
  <si>
    <t>Value RM million</t>
  </si>
  <si>
    <t>Value RM million (FOB)</t>
  </si>
  <si>
    <t>Value RM million (CIF)</t>
  </si>
  <si>
    <t>Val RM million (CIF)</t>
  </si>
  <si>
    <t>Table II: Exports by Country Destination</t>
  </si>
  <si>
    <t>Table III: Imports by Country of Origin</t>
  </si>
  <si>
    <t>Table  I : Exports, Domestic Exports, Imports, Total Trade And Balance of Trade</t>
  </si>
  <si>
    <t xml:space="preserve">Table IV: Exports by Sector and Sub-sector </t>
  </si>
  <si>
    <t>Table V: Imports by Sector and Sub-sector</t>
  </si>
  <si>
    <t>Val RM million (FOB)</t>
  </si>
  <si>
    <t>-</t>
  </si>
  <si>
    <t>Sector and Sub-sector</t>
  </si>
  <si>
    <t>Table VI: Imports by End Use &amp; Broad Economic Categories (BEC) Classification</t>
  </si>
  <si>
    <t>2022</t>
  </si>
  <si>
    <t>Other Agricultures</t>
  </si>
  <si>
    <t>Metalliferous Ores and Metal Scrap</t>
  </si>
  <si>
    <t>Other Agriculture</t>
  </si>
  <si>
    <t>Crude Fertilizers And Crude Minerals</t>
  </si>
  <si>
    <t>Singapore</t>
  </si>
  <si>
    <t>China</t>
  </si>
  <si>
    <t>United States</t>
  </si>
  <si>
    <t>Hong Kong</t>
  </si>
  <si>
    <t>Japan</t>
  </si>
  <si>
    <t>Thailand</t>
  </si>
  <si>
    <t>Korea, Republic Of</t>
  </si>
  <si>
    <t>Australia</t>
  </si>
  <si>
    <t>Indonesia</t>
  </si>
  <si>
    <t>Viet Nam</t>
  </si>
  <si>
    <t>India</t>
  </si>
  <si>
    <t>Taiwan, Province Of China</t>
  </si>
  <si>
    <t>Philippines</t>
  </si>
  <si>
    <t>Mexico</t>
  </si>
  <si>
    <t>Turkiye</t>
  </si>
  <si>
    <t>United Arab Emirates</t>
  </si>
  <si>
    <t>Bangladesh</t>
  </si>
  <si>
    <t>United Kingdom</t>
  </si>
  <si>
    <t>New Zealand</t>
  </si>
  <si>
    <t>Saudi Arabia</t>
  </si>
  <si>
    <t>Brunei Darussalam</t>
  </si>
  <si>
    <t>Brazil</t>
  </si>
  <si>
    <t>Myanmar</t>
  </si>
  <si>
    <t>Canada</t>
  </si>
  <si>
    <t>Pakistan</t>
  </si>
  <si>
    <t>South Africa</t>
  </si>
  <si>
    <t>Switzerland</t>
  </si>
  <si>
    <t>Kenya</t>
  </si>
  <si>
    <t>Russian Federation</t>
  </si>
  <si>
    <t>Argentina</t>
  </si>
  <si>
    <t>Cote D'Ivoire</t>
  </si>
  <si>
    <t>E.U.</t>
  </si>
  <si>
    <t>Cameroon</t>
  </si>
  <si>
    <t>Chemical And Chemical Products (Exclude Plastics In Non-Primary Forms)</t>
  </si>
  <si>
    <t>Machinery, Equipment And Parts</t>
  </si>
  <si>
    <t>Iron And Steel Products</t>
  </si>
  <si>
    <t>Textiles,  Apparels And Footwear</t>
  </si>
  <si>
    <t>Palm Oil and Palm-Based Products</t>
  </si>
  <si>
    <t>Condensates and other petroleum oil</t>
  </si>
  <si>
    <t>Qatar</t>
  </si>
  <si>
    <t>Nigeria</t>
  </si>
  <si>
    <t>Aug
2024</t>
  </si>
  <si>
    <t>2023 (JAN-SEP)</t>
  </si>
  <si>
    <t>2024 (JAN-SEP)</t>
  </si>
  <si>
    <t>Sep
2023</t>
  </si>
  <si>
    <t>Sep
2024</t>
  </si>
  <si>
    <t>Jan-Sep
2023</t>
  </si>
  <si>
    <t>Jan-Sep
2024</t>
  </si>
  <si>
    <t>Egypt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</si>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</sst>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_-* #,##0.0_-;\-* #,##0.0_-;_-* &quot;-&quot;??_-;_-@_-"/>
    <numFmt numFmtId="169" formatCode="_(* #,##0.0_);_(* \(#,##0.0\);_(* &quot;-&quot;_);_(@_)"/>
    <numFmt numFmtId="170" formatCode="_(* #,##0.0_);_(* \(#,##0.0\);_(* &quot;-&quot;??_);_(@_)"/>
    <numFmt numFmtId="171" formatCode="0.0%"/>
    <numFmt numFmtId="172" formatCode="_(* #,##0_);_(* \(#,##0\);_(* &quot;-&quot;??_);_(@_)"/>
    <numFmt numFmtId="173" formatCode="0.00_)"/>
    <numFmt numFmtId="174" formatCode="#,##0.0_);\(#,##0.0\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8"/>
      <color theme="3"/>
      <name val="Calibri Light"/>
      <family val="2"/>
      <scheme val="maj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6"/>
      <name val="Helv"/>
    </font>
    <font>
      <sz val="12"/>
      <name val="Helv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C7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12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23" fillId="0" borderId="0"/>
    <xf numFmtId="0" fontId="21" fillId="0" borderId="0"/>
    <xf numFmtId="0" fontId="1" fillId="0" borderId="0"/>
    <xf numFmtId="0" fontId="1" fillId="0" borderId="0"/>
    <xf numFmtId="174" fontId="24" fillId="0" borderId="0"/>
    <xf numFmtId="0" fontId="21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5" applyNumberFormat="0" applyAlignment="0" applyProtection="0"/>
    <xf numFmtId="0" fontId="33" fillId="10" borderId="6" applyNumberFormat="0" applyAlignment="0" applyProtection="0"/>
    <xf numFmtId="0" fontId="34" fillId="10" borderId="5" applyNumberFormat="0" applyAlignment="0" applyProtection="0"/>
    <xf numFmtId="0" fontId="35" fillId="0" borderId="7" applyNumberFormat="0" applyFill="0" applyAlignment="0" applyProtection="0"/>
    <xf numFmtId="0" fontId="36" fillId="11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3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5" fillId="0" borderId="0" xfId="2" applyFont="1"/>
    <xf numFmtId="0" fontId="6" fillId="0" borderId="0" xfId="2" applyFont="1"/>
    <xf numFmtId="0" fontId="7" fillId="2" borderId="0" xfId="2" applyFont="1" applyFill="1"/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8" fillId="2" borderId="1" xfId="2" applyFont="1" applyFill="1" applyBorder="1" applyAlignment="1">
      <alignment horizontal="right" vertical="center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43" fontId="8" fillId="2" borderId="0" xfId="1" applyFont="1" applyFill="1" applyBorder="1" applyAlignment="1">
      <alignment horizontal="center"/>
    </xf>
    <xf numFmtId="0" fontId="8" fillId="2" borderId="0" xfId="7" applyFont="1" applyFill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8" fillId="2" borderId="0" xfId="7" quotePrefix="1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8" fillId="0" borderId="0" xfId="0" applyFont="1"/>
    <xf numFmtId="167" fontId="6" fillId="0" borderId="0" xfId="1" applyNumberFormat="1" applyFont="1" applyFill="1" applyBorder="1"/>
    <xf numFmtId="167" fontId="8" fillId="2" borderId="0" xfId="1" applyNumberFormat="1" applyFont="1" applyFill="1" applyBorder="1" applyAlignment="1">
      <alignment horizontal="center"/>
    </xf>
    <xf numFmtId="167" fontId="8" fillId="2" borderId="1" xfId="1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0" fontId="8" fillId="2" borderId="0" xfId="0" applyFont="1" applyFill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167" fontId="15" fillId="0" borderId="0" xfId="0" applyNumberFormat="1" applyFont="1"/>
    <xf numFmtId="0" fontId="3" fillId="4" borderId="0" xfId="0" applyFont="1" applyFill="1" applyAlignment="1">
      <alignment horizontal="left"/>
    </xf>
    <xf numFmtId="167" fontId="3" fillId="4" borderId="0" xfId="1" applyNumberFormat="1" applyFont="1" applyFill="1" applyBorder="1"/>
    <xf numFmtId="0" fontId="3" fillId="4" borderId="0" xfId="0" applyFont="1" applyFill="1"/>
    <xf numFmtId="0" fontId="13" fillId="4" borderId="0" xfId="0" applyFont="1" applyFill="1"/>
    <xf numFmtId="167" fontId="18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/>
    <xf numFmtId="168" fontId="19" fillId="5" borderId="0" xfId="1" applyNumberFormat="1" applyFont="1" applyFill="1" applyBorder="1" applyAlignment="1"/>
    <xf numFmtId="170" fontId="19" fillId="5" borderId="0" xfId="1" applyNumberFormat="1" applyFont="1" applyFill="1" applyBorder="1" applyAlignment="1"/>
    <xf numFmtId="0" fontId="2" fillId="3" borderId="0" xfId="0" applyFont="1" applyFill="1"/>
    <xf numFmtId="0" fontId="2" fillId="3" borderId="0" xfId="0" applyFont="1" applyFill="1" applyAlignment="1">
      <alignment wrapText="1"/>
    </xf>
    <xf numFmtId="167" fontId="2" fillId="3" borderId="0" xfId="1" applyNumberFormat="1" applyFont="1" applyFill="1" applyBorder="1" applyAlignment="1"/>
    <xf numFmtId="168" fontId="2" fillId="3" borderId="0" xfId="1" applyNumberFormat="1" applyFont="1" applyFill="1" applyBorder="1" applyAlignment="1"/>
    <xf numFmtId="170" fontId="2" fillId="3" borderId="0" xfId="1" applyNumberFormat="1" applyFont="1" applyFill="1" applyBorder="1" applyAlignment="1"/>
    <xf numFmtId="172" fontId="2" fillId="3" borderId="0" xfId="1" applyNumberFormat="1" applyFont="1" applyFill="1" applyBorder="1" applyAlignment="1"/>
    <xf numFmtId="172" fontId="19" fillId="5" borderId="0" xfId="1" applyNumberFormat="1" applyFont="1" applyFill="1" applyBorder="1" applyAlignment="1"/>
    <xf numFmtId="0" fontId="19" fillId="4" borderId="0" xfId="0" applyFont="1" applyFill="1" applyAlignment="1">
      <alignment horizontal="left"/>
    </xf>
    <xf numFmtId="0" fontId="19" fillId="4" borderId="0" xfId="0" applyFont="1" applyFill="1"/>
    <xf numFmtId="167" fontId="19" fillId="4" borderId="0" xfId="1" applyNumberFormat="1" applyFont="1" applyFill="1" applyBorder="1" applyAlignment="1"/>
    <xf numFmtId="168" fontId="19" fillId="4" borderId="0" xfId="1" applyNumberFormat="1" applyFont="1" applyFill="1" applyBorder="1" applyAlignment="1"/>
    <xf numFmtId="170" fontId="19" fillId="4" borderId="0" xfId="1" applyNumberFormat="1" applyFont="1" applyFill="1" applyBorder="1" applyAlignment="1"/>
    <xf numFmtId="167" fontId="16" fillId="0" borderId="0" xfId="0" applyNumberFormat="1" applyFont="1"/>
    <xf numFmtId="171" fontId="16" fillId="0" borderId="0" xfId="6" applyNumberFormat="1" applyFont="1" applyBorder="1"/>
    <xf numFmtId="167" fontId="18" fillId="0" borderId="0" xfId="1" applyNumberFormat="1" applyFont="1" applyBorder="1"/>
    <xf numFmtId="167" fontId="2" fillId="3" borderId="0" xfId="1" applyNumberFormat="1" applyFont="1" applyFill="1" applyBorder="1"/>
    <xf numFmtId="168" fontId="2" fillId="3" borderId="0" xfId="1" applyNumberFormat="1" applyFont="1" applyFill="1" applyBorder="1"/>
    <xf numFmtId="169" fontId="2" fillId="3" borderId="0" xfId="0" applyNumberFormat="1" applyFont="1" applyFill="1"/>
    <xf numFmtId="170" fontId="2" fillId="3" borderId="0" xfId="1" applyNumberFormat="1" applyFont="1" applyFill="1" applyBorder="1"/>
    <xf numFmtId="167" fontId="18" fillId="5" borderId="0" xfId="1" applyNumberFormat="1" applyFont="1" applyFill="1" applyBorder="1"/>
    <xf numFmtId="167" fontId="19" fillId="5" borderId="0" xfId="1" applyNumberFormat="1" applyFont="1" applyFill="1" applyBorder="1"/>
    <xf numFmtId="168" fontId="19" fillId="5" borderId="0" xfId="1" applyNumberFormat="1" applyFont="1" applyFill="1" applyBorder="1"/>
    <xf numFmtId="169" fontId="19" fillId="5" borderId="0" xfId="0" applyNumberFormat="1" applyFont="1" applyFill="1"/>
    <xf numFmtId="170" fontId="19" fillId="5" borderId="0" xfId="1" applyNumberFormat="1" applyFont="1" applyFill="1" applyBorder="1"/>
    <xf numFmtId="167" fontId="13" fillId="4" borderId="0" xfId="1" applyNumberFormat="1" applyFont="1" applyFill="1" applyBorder="1"/>
    <xf numFmtId="170" fontId="13" fillId="4" borderId="0" xfId="1" applyNumberFormat="1" applyFont="1" applyFill="1" applyBorder="1"/>
    <xf numFmtId="169" fontId="13" fillId="4" borderId="0" xfId="0" applyNumberFormat="1" applyFont="1" applyFill="1"/>
    <xf numFmtId="168" fontId="13" fillId="4" borderId="0" xfId="1" applyNumberFormat="1" applyFont="1" applyFill="1" applyBorder="1"/>
    <xf numFmtId="0" fontId="2" fillId="3" borderId="0" xfId="7" quotePrefix="1" applyFont="1" applyFill="1" applyAlignment="1">
      <alignment horizontal="center"/>
    </xf>
    <xf numFmtId="0" fontId="8" fillId="4" borderId="0" xfId="0" quotePrefix="1" applyFont="1" applyFill="1" applyAlignment="1">
      <alignment horizontal="center"/>
    </xf>
    <xf numFmtId="169" fontId="13" fillId="4" borderId="0" xfId="1" applyNumberFormat="1" applyFont="1" applyFill="1" applyBorder="1"/>
    <xf numFmtId="0" fontId="8" fillId="2" borderId="0" xfId="9" applyFont="1" applyFill="1" applyAlignment="1">
      <alignment vertical="center"/>
    </xf>
    <xf numFmtId="0" fontId="8" fillId="2" borderId="0" xfId="9" applyFont="1" applyFill="1" applyAlignment="1">
      <alignment horizontal="center" vertical="center"/>
    </xf>
    <xf numFmtId="164" fontId="2" fillId="3" borderId="0" xfId="0" applyNumberFormat="1" applyFont="1" applyFill="1"/>
    <xf numFmtId="172" fontId="2" fillId="3" borderId="0" xfId="0" applyNumberFormat="1" applyFont="1" applyFill="1"/>
    <xf numFmtId="167" fontId="2" fillId="0" borderId="0" xfId="1" applyNumberFormat="1" applyFont="1"/>
    <xf numFmtId="0" fontId="16" fillId="0" borderId="0" xfId="0" applyFont="1" applyAlignment="1">
      <alignment wrapText="1"/>
    </xf>
    <xf numFmtId="168" fontId="2" fillId="3" borderId="0" xfId="1" applyNumberFormat="1" applyFont="1" applyFill="1" applyBorder="1" applyAlignment="1">
      <alignment wrapText="1"/>
    </xf>
    <xf numFmtId="0" fontId="16" fillId="37" borderId="0" xfId="0" applyFont="1" applyFill="1"/>
    <xf numFmtId="167" fontId="41" fillId="38" borderId="0" xfId="1" applyNumberFormat="1" applyFont="1" applyFill="1" applyAlignment="1">
      <alignment vertical="top"/>
    </xf>
    <xf numFmtId="164" fontId="13" fillId="4" borderId="0" xfId="1" applyNumberFormat="1" applyFont="1" applyFill="1" applyBorder="1"/>
    <xf numFmtId="167" fontId="42" fillId="39" borderId="0" xfId="1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left" wrapText="1"/>
    </xf>
    <xf numFmtId="167" fontId="2" fillId="0" borderId="0" xfId="0" applyNumberFormat="1" applyFont="1"/>
    <xf numFmtId="166" fontId="43" fillId="0" borderId="0" xfId="0" applyNumberFormat="1" applyFont="1"/>
    <xf numFmtId="0" fontId="8" fillId="39" borderId="0" xfId="0" quotePrefix="1" applyFont="1" applyFill="1" applyAlignment="1">
      <alignment horizontal="center"/>
    </xf>
    <xf numFmtId="0" fontId="13" fillId="39" borderId="0" xfId="0" applyFont="1" applyFill="1"/>
    <xf numFmtId="167" fontId="13" fillId="39" borderId="0" xfId="1" applyNumberFormat="1" applyFont="1" applyFill="1" applyBorder="1"/>
    <xf numFmtId="168" fontId="13" fillId="39" borderId="0" xfId="1" applyNumberFormat="1" applyFont="1" applyFill="1" applyBorder="1"/>
    <xf numFmtId="169" fontId="13" fillId="39" borderId="0" xfId="1" applyNumberFormat="1" applyFont="1" applyFill="1" applyBorder="1"/>
    <xf numFmtId="169" fontId="13" fillId="39" borderId="0" xfId="0" applyNumberFormat="1" applyFont="1" applyFill="1"/>
    <xf numFmtId="170" fontId="13" fillId="39" borderId="0" xfId="1" applyNumberFormat="1" applyFont="1" applyFill="1" applyBorder="1"/>
    <xf numFmtId="167" fontId="3" fillId="39" borderId="0" xfId="1" applyNumberFormat="1" applyFont="1" applyFill="1" applyBorder="1"/>
    <xf numFmtId="0" fontId="13" fillId="39" borderId="0" xfId="0" applyFont="1" applyFill="1" applyAlignment="1">
      <alignment horizontal="left"/>
    </xf>
    <xf numFmtId="167" fontId="13" fillId="39" borderId="0" xfId="1" applyNumberFormat="1" applyFont="1" applyFill="1" applyBorder="1" applyAlignment="1"/>
    <xf numFmtId="170" fontId="13" fillId="39" borderId="0" xfId="1" applyNumberFormat="1" applyFont="1" applyFill="1" applyBorder="1" applyAlignment="1"/>
    <xf numFmtId="168" fontId="13" fillId="39" borderId="0" xfId="1" applyNumberFormat="1" applyFont="1" applyFill="1" applyBorder="1" applyAlignment="1"/>
    <xf numFmtId="167" fontId="16" fillId="0" borderId="0" xfId="1" applyNumberFormat="1" applyFont="1"/>
    <xf numFmtId="167" fontId="6" fillId="0" borderId="0" xfId="1" applyNumberFormat="1" applyFont="1"/>
    <xf numFmtId="0" fontId="14" fillId="3" borderId="0" xfId="0" applyFont="1" applyFill="1" applyAlignment="1">
      <alignment horizontal="left" vertical="center" readingOrder="1"/>
    </xf>
    <xf numFmtId="167" fontId="5" fillId="3" borderId="0" xfId="1" applyNumberFormat="1" applyFont="1" applyFill="1" applyBorder="1" applyAlignment="1">
      <alignment vertical="center"/>
    </xf>
    <xf numFmtId="0" fontId="5" fillId="3" borderId="0" xfId="2" applyFont="1" applyFill="1"/>
    <xf numFmtId="0" fontId="5" fillId="3" borderId="0" xfId="2" applyFont="1" applyFill="1" applyAlignment="1">
      <alignment vertical="center"/>
    </xf>
    <xf numFmtId="0" fontId="11" fillId="3" borderId="0" xfId="3" applyFont="1" applyFill="1" applyAlignment="1">
      <alignment horizontal="left" wrapText="1"/>
    </xf>
    <xf numFmtId="167" fontId="11" fillId="3" borderId="0" xfId="1" applyNumberFormat="1" applyFont="1" applyFill="1" applyBorder="1" applyAlignment="1">
      <alignment horizontal="right" wrapText="1"/>
    </xf>
    <xf numFmtId="0" fontId="6" fillId="3" borderId="0" xfId="2" applyFont="1" applyFill="1"/>
    <xf numFmtId="0" fontId="12" fillId="3" borderId="0" xfId="2" applyFont="1" applyFill="1" applyAlignment="1">
      <alignment horizontal="center" vertical="center" wrapText="1"/>
    </xf>
    <xf numFmtId="170" fontId="12" fillId="3" borderId="0" xfId="4" applyNumberFormat="1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left" vertical="top"/>
    </xf>
    <xf numFmtId="167" fontId="2" fillId="3" borderId="0" xfId="1" applyNumberFormat="1" applyFont="1" applyFill="1" applyBorder="1" applyAlignment="1">
      <alignment horizontal="right" vertical="top" wrapText="1"/>
    </xf>
    <xf numFmtId="167" fontId="10" fillId="3" borderId="0" xfId="1" applyNumberFormat="1" applyFont="1" applyFill="1" applyBorder="1" applyAlignment="1">
      <alignment horizontal="right" vertical="top" wrapText="1"/>
    </xf>
    <xf numFmtId="0" fontId="6" fillId="3" borderId="0" xfId="2" applyFont="1" applyFill="1" applyAlignment="1">
      <alignment vertical="top"/>
    </xf>
    <xf numFmtId="170" fontId="10" fillId="3" borderId="0" xfId="4" applyNumberFormat="1" applyFont="1" applyFill="1" applyBorder="1" applyAlignment="1">
      <alignment horizontal="right" vertical="top" wrapText="1"/>
    </xf>
    <xf numFmtId="167" fontId="6" fillId="3" borderId="0" xfId="1" applyNumberFormat="1" applyFont="1" applyFill="1" applyBorder="1" applyAlignment="1">
      <alignment horizontal="right" vertical="top" wrapText="1"/>
    </xf>
    <xf numFmtId="167" fontId="6" fillId="3" borderId="0" xfId="1" applyNumberFormat="1" applyFont="1" applyFill="1" applyBorder="1" applyAlignment="1">
      <alignment vertical="top"/>
    </xf>
    <xf numFmtId="167" fontId="6" fillId="3" borderId="0" xfId="1" applyNumberFormat="1" applyFont="1" applyFill="1" applyBorder="1"/>
    <xf numFmtId="170" fontId="10" fillId="3" borderId="0" xfId="4" quotePrefix="1" applyNumberFormat="1" applyFont="1" applyFill="1" applyBorder="1" applyAlignment="1">
      <alignment horizontal="right" vertical="top" wrapText="1"/>
    </xf>
    <xf numFmtId="167" fontId="2" fillId="3" borderId="0" xfId="1" applyNumberFormat="1" applyFont="1" applyFill="1"/>
    <xf numFmtId="0" fontId="8" fillId="3" borderId="0" xfId="7" applyFont="1" applyFill="1" applyAlignment="1">
      <alignment vertical="center"/>
    </xf>
    <xf numFmtId="0" fontId="8" fillId="3" borderId="0" xfId="7" applyFont="1" applyFill="1" applyAlignment="1">
      <alignment horizontal="center" vertical="center"/>
    </xf>
    <xf numFmtId="0" fontId="8" fillId="3" borderId="0" xfId="7" quotePrefix="1" applyFont="1" applyFill="1" applyAlignment="1">
      <alignment horizontal="right" vertical="center" wrapText="1"/>
    </xf>
    <xf numFmtId="0" fontId="8" fillId="3" borderId="0" xfId="0" applyFont="1" applyFill="1" applyAlignment="1">
      <alignment horizontal="right" vertical="center" wrapText="1"/>
    </xf>
    <xf numFmtId="43" fontId="8" fillId="3" borderId="0" xfId="1" applyFont="1" applyFill="1" applyBorder="1" applyAlignment="1">
      <alignment horizontal="right" vertical="center" wrapText="1"/>
    </xf>
    <xf numFmtId="43" fontId="8" fillId="3" borderId="0" xfId="1" applyFont="1" applyFill="1" applyBorder="1" applyAlignment="1">
      <alignment horizontal="right" vertical="center"/>
    </xf>
    <xf numFmtId="169" fontId="2" fillId="3" borderId="0" xfId="1" applyNumberFormat="1" applyFont="1" applyFill="1" applyBorder="1"/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167" fontId="43" fillId="0" borderId="0" xfId="1" applyNumberFormat="1" applyFont="1"/>
    <xf numFmtId="0" fontId="15" fillId="3" borderId="0" xfId="0" applyFont="1" applyFill="1"/>
    <xf numFmtId="167" fontId="15" fillId="3" borderId="0" xfId="0" applyNumberFormat="1" applyFont="1" applyFill="1"/>
    <xf numFmtId="0" fontId="16" fillId="3" borderId="0" xfId="0" applyFont="1" applyFill="1"/>
    <xf numFmtId="0" fontId="8" fillId="3" borderId="0" xfId="0" applyFont="1" applyFill="1" applyAlignment="1">
      <alignment horizontal="center" vertical="center"/>
    </xf>
    <xf numFmtId="0" fontId="16" fillId="3" borderId="0" xfId="0" quotePrefix="1" applyFont="1" applyFill="1"/>
    <xf numFmtId="0" fontId="16" fillId="3" borderId="0" xfId="0" applyFont="1" applyFill="1" applyAlignment="1">
      <alignment wrapText="1"/>
    </xf>
    <xf numFmtId="169" fontId="2" fillId="3" borderId="0" xfId="0" applyNumberFormat="1" applyFont="1" applyFill="1" applyAlignment="1">
      <alignment wrapText="1"/>
    </xf>
    <xf numFmtId="170" fontId="2" fillId="3" borderId="0" xfId="1" applyNumberFormat="1" applyFont="1" applyFill="1" applyBorder="1" applyAlignment="1">
      <alignment wrapText="1"/>
    </xf>
    <xf numFmtId="167" fontId="16" fillId="37" borderId="0" xfId="1" applyNumberFormat="1" applyFont="1" applyFill="1"/>
    <xf numFmtId="167" fontId="16" fillId="0" borderId="0" xfId="1" applyNumberFormat="1" applyFont="1" applyAlignment="1">
      <alignment wrapText="1"/>
    </xf>
    <xf numFmtId="167" fontId="18" fillId="3" borderId="0" xfId="1" applyNumberFormat="1" applyFont="1" applyFill="1" applyBorder="1" applyAlignment="1">
      <alignment horizontal="left"/>
    </xf>
    <xf numFmtId="167" fontId="19" fillId="3" borderId="0" xfId="1" applyNumberFormat="1" applyFont="1" applyFill="1" applyBorder="1" applyAlignment="1"/>
    <xf numFmtId="168" fontId="19" fillId="3" borderId="0" xfId="1" applyNumberFormat="1" applyFont="1" applyFill="1" applyBorder="1" applyAlignment="1"/>
    <xf numFmtId="170" fontId="19" fillId="3" borderId="0" xfId="1" applyNumberFormat="1" applyFont="1" applyFill="1" applyBorder="1" applyAlignment="1"/>
    <xf numFmtId="172" fontId="19" fillId="3" borderId="0" xfId="1" applyNumberFormat="1" applyFont="1" applyFill="1" applyBorder="1" applyAlignment="1"/>
    <xf numFmtId="172" fontId="13" fillId="5" borderId="0" xfId="1" applyNumberFormat="1" applyFont="1" applyFill="1" applyBorder="1" applyAlignment="1"/>
    <xf numFmtId="167" fontId="13" fillId="4" borderId="0" xfId="1" applyNumberFormat="1" applyFont="1" applyFill="1" applyBorder="1" applyAlignment="1"/>
    <xf numFmtId="167" fontId="41" fillId="38" borderId="0" xfId="1" quotePrefix="1" applyNumberFormat="1" applyFont="1" applyFill="1" applyAlignment="1">
      <alignment horizontal="center" vertical="top"/>
    </xf>
    <xf numFmtId="167" fontId="44" fillId="0" borderId="0" xfId="1" applyNumberFormat="1" applyFont="1" applyFill="1" applyAlignment="1"/>
    <xf numFmtId="168" fontId="44" fillId="0" borderId="0" xfId="1" applyNumberFormat="1" applyFont="1" applyFill="1" applyBorder="1" applyAlignment="1">
      <alignment horizontal="left"/>
    </xf>
    <xf numFmtId="167" fontId="44" fillId="0" borderId="0" xfId="1" applyNumberFormat="1" applyFont="1" applyFill="1" applyBorder="1" applyAlignment="1">
      <alignment horizontal="left"/>
    </xf>
    <xf numFmtId="167" fontId="18" fillId="0" borderId="0" xfId="1" applyNumberFormat="1" applyFont="1"/>
    <xf numFmtId="167" fontId="41" fillId="39" borderId="0" xfId="1" applyNumberFormat="1" applyFont="1" applyFill="1" applyAlignment="1">
      <alignment horizontal="center"/>
    </xf>
    <xf numFmtId="167" fontId="13" fillId="5" borderId="0" xfId="1" applyNumberFormat="1" applyFont="1" applyFill="1" applyBorder="1"/>
    <xf numFmtId="168" fontId="13" fillId="5" borderId="0" xfId="1" applyNumberFormat="1" applyFont="1" applyFill="1" applyBorder="1"/>
    <xf numFmtId="169" fontId="13" fillId="5" borderId="0" xfId="0" applyNumberFormat="1" applyFont="1" applyFill="1"/>
    <xf numFmtId="170" fontId="13" fillId="5" borderId="0" xfId="1" applyNumberFormat="1" applyFont="1" applyFill="1" applyBorder="1"/>
    <xf numFmtId="0" fontId="44" fillId="0" borderId="0" xfId="0" applyFont="1"/>
    <xf numFmtId="168" fontId="13" fillId="5" borderId="0" xfId="1" applyNumberFormat="1" applyFont="1" applyFill="1" applyBorder="1" applyAlignment="1"/>
    <xf numFmtId="170" fontId="13" fillId="5" borderId="0" xfId="1" applyNumberFormat="1" applyFont="1" applyFill="1" applyBorder="1" applyAlignment="1"/>
    <xf numFmtId="0" fontId="44" fillId="0" borderId="0" xfId="0" applyFont="1" applyBorder="1"/>
    <xf numFmtId="167" fontId="15" fillId="0" borderId="0" xfId="1" applyNumberFormat="1" applyFont="1"/>
    <xf numFmtId="167" fontId="41" fillId="0" borderId="0" xfId="1" applyNumberFormat="1" applyFont="1" applyAlignment="1"/>
    <xf numFmtId="43" fontId="15" fillId="0" borderId="0" xfId="1" applyFont="1"/>
    <xf numFmtId="167" fontId="19" fillId="0" borderId="0" xfId="1" applyNumberFormat="1" applyFont="1" applyBorder="1"/>
    <xf numFmtId="167" fontId="8" fillId="2" borderId="1" xfId="1" applyNumberFormat="1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</cellXfs>
  <cellStyles count="82">
    <cellStyle name="20% - Accent1 2" xfId="51" xr:uid="{00000000-0005-0000-0000-000000000000}"/>
    <cellStyle name="20% - Accent2 2" xfId="55" xr:uid="{00000000-0005-0000-0000-000001000000}"/>
    <cellStyle name="20% - Accent3 2" xfId="59" xr:uid="{00000000-0005-0000-0000-000002000000}"/>
    <cellStyle name="20% - Accent4 2" xfId="63" xr:uid="{00000000-0005-0000-0000-000003000000}"/>
    <cellStyle name="20% - Accent5 2" xfId="67" xr:uid="{00000000-0005-0000-0000-000004000000}"/>
    <cellStyle name="20% - Accent6 2" xfId="71" xr:uid="{00000000-0005-0000-0000-000005000000}"/>
    <cellStyle name="40% - Accent1 2" xfId="52" xr:uid="{00000000-0005-0000-0000-000006000000}"/>
    <cellStyle name="40% - Accent2 2" xfId="56" xr:uid="{00000000-0005-0000-0000-000007000000}"/>
    <cellStyle name="40% - Accent3 2" xfId="60" xr:uid="{00000000-0005-0000-0000-000008000000}"/>
    <cellStyle name="40% - Accent4 2" xfId="64" xr:uid="{00000000-0005-0000-0000-000009000000}"/>
    <cellStyle name="40% - Accent5 2" xfId="68" xr:uid="{00000000-0005-0000-0000-00000A000000}"/>
    <cellStyle name="40% - Accent6 2" xfId="72" xr:uid="{00000000-0005-0000-0000-00000B000000}"/>
    <cellStyle name="60% - Accent1 2" xfId="53" xr:uid="{00000000-0005-0000-0000-00000C000000}"/>
    <cellStyle name="60% - Accent2 2" xfId="57" xr:uid="{00000000-0005-0000-0000-00000D000000}"/>
    <cellStyle name="60% - Accent3 2" xfId="61" xr:uid="{00000000-0005-0000-0000-00000E000000}"/>
    <cellStyle name="60% - Accent4 2" xfId="65" xr:uid="{00000000-0005-0000-0000-00000F000000}"/>
    <cellStyle name="60% - Accent5 2" xfId="69" xr:uid="{00000000-0005-0000-0000-000010000000}"/>
    <cellStyle name="60% - Accent6 2" xfId="73" xr:uid="{00000000-0005-0000-0000-000011000000}"/>
    <cellStyle name="Accent1 2" xfId="50" xr:uid="{00000000-0005-0000-0000-000012000000}"/>
    <cellStyle name="Accent2 2" xfId="54" xr:uid="{00000000-0005-0000-0000-000013000000}"/>
    <cellStyle name="Accent3 2" xfId="58" xr:uid="{00000000-0005-0000-0000-000014000000}"/>
    <cellStyle name="Accent4 2" xfId="62" xr:uid="{00000000-0005-0000-0000-000015000000}"/>
    <cellStyle name="Accent5 2" xfId="66" xr:uid="{00000000-0005-0000-0000-000016000000}"/>
    <cellStyle name="Accent6 2" xfId="70" xr:uid="{00000000-0005-0000-0000-000017000000}"/>
    <cellStyle name="Bad 2" xfId="40" xr:uid="{00000000-0005-0000-0000-000018000000}"/>
    <cellStyle name="Calculation 2" xfId="44" xr:uid="{00000000-0005-0000-0000-000019000000}"/>
    <cellStyle name="Check Cell 2" xfId="46" xr:uid="{00000000-0005-0000-0000-00001A000000}"/>
    <cellStyle name="Comma" xfId="1" builtinId="3"/>
    <cellStyle name="Comma 10" xfId="4" xr:uid="{00000000-0005-0000-0000-00001C000000}"/>
    <cellStyle name="Comma 10 2" xfId="79" xr:uid="{00000000-0005-0000-0000-00001D000000}"/>
    <cellStyle name="Comma 10 3" xfId="13" xr:uid="{00000000-0005-0000-0000-00001E000000}"/>
    <cellStyle name="Comma 10 4 2 4" xfId="81" xr:uid="{00000000-0005-0000-0000-00001F000000}"/>
    <cellStyle name="Comma 12" xfId="5" xr:uid="{00000000-0005-0000-0000-000020000000}"/>
    <cellStyle name="Comma 12 2" xfId="78" xr:uid="{00000000-0005-0000-0000-000021000000}"/>
    <cellStyle name="Comma 178" xfId="14" xr:uid="{00000000-0005-0000-0000-000022000000}"/>
    <cellStyle name="Comma 2" xfId="15" xr:uid="{00000000-0005-0000-0000-000023000000}"/>
    <cellStyle name="Comma 2 2" xfId="16" xr:uid="{00000000-0005-0000-0000-000024000000}"/>
    <cellStyle name="Comma 240" xfId="10" xr:uid="{00000000-0005-0000-0000-000025000000}"/>
    <cellStyle name="Comma 28" xfId="17" xr:uid="{00000000-0005-0000-0000-000026000000}"/>
    <cellStyle name="Comma 3" xfId="18" xr:uid="{00000000-0005-0000-0000-000027000000}"/>
    <cellStyle name="Comma 3 2" xfId="19" xr:uid="{00000000-0005-0000-0000-000028000000}"/>
    <cellStyle name="Comma 4" xfId="34" xr:uid="{00000000-0005-0000-0000-000029000000}"/>
    <cellStyle name="Comma 5" xfId="75" xr:uid="{00000000-0005-0000-0000-00002A000000}"/>
    <cellStyle name="Comma 6" xfId="77" xr:uid="{00000000-0005-0000-0000-00002B000000}"/>
    <cellStyle name="Comma 7" xfId="80" xr:uid="{00000000-0005-0000-0000-00002C000000}"/>
    <cellStyle name="Comma 9" xfId="8" xr:uid="{00000000-0005-0000-0000-00002D000000}"/>
    <cellStyle name="Currency 2" xfId="20" xr:uid="{00000000-0005-0000-0000-00002E000000}"/>
    <cellStyle name="Explanatory Text 2" xfId="48" xr:uid="{00000000-0005-0000-0000-00002F000000}"/>
    <cellStyle name="Good 2" xfId="39" xr:uid="{00000000-0005-0000-0000-000030000000}"/>
    <cellStyle name="Heading 1 2" xfId="35" xr:uid="{00000000-0005-0000-0000-000031000000}"/>
    <cellStyle name="Heading 2 2" xfId="36" xr:uid="{00000000-0005-0000-0000-000032000000}"/>
    <cellStyle name="Heading 3 2" xfId="37" xr:uid="{00000000-0005-0000-0000-000033000000}"/>
    <cellStyle name="Heading 4 2" xfId="38" xr:uid="{00000000-0005-0000-0000-000034000000}"/>
    <cellStyle name="Input 2" xfId="42" xr:uid="{00000000-0005-0000-0000-000035000000}"/>
    <cellStyle name="Linked Cell 2" xfId="45" xr:uid="{00000000-0005-0000-0000-000036000000}"/>
    <cellStyle name="Neutral 2" xfId="41" xr:uid="{00000000-0005-0000-0000-000037000000}"/>
    <cellStyle name="Normal" xfId="0" builtinId="0"/>
    <cellStyle name="Normal - Style1" xfId="21" xr:uid="{00000000-0005-0000-0000-000039000000}"/>
    <cellStyle name="Normal 10" xfId="76" xr:uid="{00000000-0005-0000-0000-00003A000000}"/>
    <cellStyle name="Normal 2" xfId="3" xr:uid="{00000000-0005-0000-0000-00003B000000}"/>
    <cellStyle name="Normal 2 2" xfId="22" xr:uid="{00000000-0005-0000-0000-00003C000000}"/>
    <cellStyle name="Normal 2 2 2" xfId="23" xr:uid="{00000000-0005-0000-0000-00003D000000}"/>
    <cellStyle name="Normal 2 2 38" xfId="9" xr:uid="{00000000-0005-0000-0000-00003E000000}"/>
    <cellStyle name="Normal 2 3" xfId="24" xr:uid="{00000000-0005-0000-0000-00003F000000}"/>
    <cellStyle name="Normal 3" xfId="25" xr:uid="{00000000-0005-0000-0000-000040000000}"/>
    <cellStyle name="Normal 3 2" xfId="26" xr:uid="{00000000-0005-0000-0000-000041000000}"/>
    <cellStyle name="Normal 4" xfId="27" xr:uid="{00000000-0005-0000-0000-000042000000}"/>
    <cellStyle name="Normal 4 2 2" xfId="28" xr:uid="{00000000-0005-0000-0000-000043000000}"/>
    <cellStyle name="Normal 4 2 2 10" xfId="2" xr:uid="{00000000-0005-0000-0000-000044000000}"/>
    <cellStyle name="Normal 5" xfId="29" xr:uid="{00000000-0005-0000-0000-000045000000}"/>
    <cellStyle name="Normal 6" xfId="30" xr:uid="{00000000-0005-0000-0000-000046000000}"/>
    <cellStyle name="Normal 7" xfId="31" xr:uid="{00000000-0005-0000-0000-000047000000}"/>
    <cellStyle name="Normal 8" xfId="33" xr:uid="{00000000-0005-0000-0000-000048000000}"/>
    <cellStyle name="Normal 9" xfId="7" xr:uid="{00000000-0005-0000-0000-000049000000}"/>
    <cellStyle name="Normal 9 2" xfId="74" xr:uid="{00000000-0005-0000-0000-00004A000000}"/>
    <cellStyle name="Note" xfId="12" builtinId="10" customBuiltin="1"/>
    <cellStyle name="Output 2" xfId="43" xr:uid="{00000000-0005-0000-0000-00004C000000}"/>
    <cellStyle name="Percent" xfId="6" builtinId="5"/>
    <cellStyle name="Percent 2" xfId="32" xr:uid="{00000000-0005-0000-0000-00004E000000}"/>
    <cellStyle name="Title" xfId="11" builtinId="15" customBuiltin="1"/>
    <cellStyle name="Total 2" xfId="49" xr:uid="{00000000-0005-0000-0000-000050000000}"/>
    <cellStyle name="Warning Text 2" xfId="47" xr:uid="{00000000-0005-0000-0000-00005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U89"/>
  <sheetViews>
    <sheetView tabSelected="1" view="pageBreakPreview" zoomScaleNormal="100" zoomScaleSheetLayoutView="100" workbookViewId="0">
      <pane xSplit="1" ySplit="5" topLeftCell="B6" activePane="bottomRight" state="frozen"/>
      <selection activeCell="R22" sqref="R22"/>
      <selection pane="topRight" activeCell="R22" sqref="R22"/>
      <selection pane="bottomLeft" activeCell="R22" sqref="R22"/>
      <selection pane="bottomRight" activeCell="R22" sqref="R22"/>
    </sheetView>
  </sheetViews>
  <sheetFormatPr defaultRowHeight="12" x14ac:dyDescent="0.2"/>
  <cols>
    <col min="1" max="1" width="14.28515625" style="3" customWidth="1"/>
    <col min="2" max="2" width="9.7109375" style="24" customWidth="1"/>
    <col min="3" max="3" width="10.140625" style="24" customWidth="1"/>
    <col min="4" max="4" width="9.7109375" style="24" bestFit="1" customWidth="1"/>
    <col min="5" max="5" width="10.5703125" style="24" customWidth="1"/>
    <col min="6" max="6" width="11.7109375" style="24" customWidth="1"/>
    <col min="7" max="7" width="1.140625" style="3" customWidth="1"/>
    <col min="8" max="8" width="9.28515625" style="3" customWidth="1"/>
    <col min="9" max="9" width="10.28515625" style="3" customWidth="1"/>
    <col min="10" max="10" width="8.85546875" style="3" customWidth="1"/>
    <col min="11" max="11" width="10.5703125" style="3" customWidth="1"/>
    <col min="12" max="12" width="10.85546875" style="3" customWidth="1"/>
    <col min="13" max="13" width="11" style="3" bestFit="1" customWidth="1"/>
    <col min="14" max="192" width="9.140625" style="3"/>
    <col min="193" max="193" width="13.5703125" style="3" customWidth="1"/>
    <col min="194" max="194" width="9.7109375" style="3" customWidth="1"/>
    <col min="195" max="195" width="10.140625" style="3" customWidth="1"/>
    <col min="196" max="196" width="9.28515625" style="3" customWidth="1"/>
    <col min="197" max="197" width="10.5703125" style="3" customWidth="1"/>
    <col min="198" max="198" width="11.7109375" style="3" customWidth="1"/>
    <col min="199" max="199" width="1.140625" style="3" customWidth="1"/>
    <col min="200" max="200" width="9.28515625" style="3" customWidth="1"/>
    <col min="201" max="201" width="10.28515625" style="3" customWidth="1"/>
    <col min="202" max="202" width="8.85546875" style="3" customWidth="1"/>
    <col min="203" max="203" width="10.5703125" style="3" customWidth="1"/>
    <col min="204" max="204" width="10.85546875" style="3" customWidth="1"/>
    <col min="205" max="205" width="12" style="3" bestFit="1" customWidth="1"/>
    <col min="206" max="207" width="11" style="3" bestFit="1" customWidth="1"/>
    <col min="208" max="208" width="11.140625" style="3" bestFit="1" customWidth="1"/>
    <col min="209" max="209" width="10.140625" style="3" bestFit="1" customWidth="1"/>
    <col min="210" max="448" width="9.140625" style="3"/>
    <col min="449" max="449" width="13.5703125" style="3" customWidth="1"/>
    <col min="450" max="450" width="9.7109375" style="3" customWidth="1"/>
    <col min="451" max="451" width="10.140625" style="3" customWidth="1"/>
    <col min="452" max="452" width="9.28515625" style="3" customWidth="1"/>
    <col min="453" max="453" width="10.5703125" style="3" customWidth="1"/>
    <col min="454" max="454" width="11.7109375" style="3" customWidth="1"/>
    <col min="455" max="455" width="1.140625" style="3" customWidth="1"/>
    <col min="456" max="456" width="9.28515625" style="3" customWidth="1"/>
    <col min="457" max="457" width="10.28515625" style="3" customWidth="1"/>
    <col min="458" max="458" width="8.85546875" style="3" customWidth="1"/>
    <col min="459" max="459" width="10.5703125" style="3" customWidth="1"/>
    <col min="460" max="460" width="10.85546875" style="3" customWidth="1"/>
    <col min="461" max="461" width="12" style="3" bestFit="1" customWidth="1"/>
    <col min="462" max="463" width="11" style="3" bestFit="1" customWidth="1"/>
    <col min="464" max="464" width="11.140625" style="3" bestFit="1" customWidth="1"/>
    <col min="465" max="465" width="10.140625" style="3" bestFit="1" customWidth="1"/>
    <col min="466" max="704" width="9.140625" style="3"/>
    <col min="705" max="705" width="13.5703125" style="3" customWidth="1"/>
    <col min="706" max="706" width="9.7109375" style="3" customWidth="1"/>
    <col min="707" max="707" width="10.140625" style="3" customWidth="1"/>
    <col min="708" max="708" width="9.28515625" style="3" customWidth="1"/>
    <col min="709" max="709" width="10.5703125" style="3" customWidth="1"/>
    <col min="710" max="710" width="11.7109375" style="3" customWidth="1"/>
    <col min="711" max="711" width="1.140625" style="3" customWidth="1"/>
    <col min="712" max="712" width="9.28515625" style="3" customWidth="1"/>
    <col min="713" max="713" width="10.28515625" style="3" customWidth="1"/>
    <col min="714" max="714" width="8.85546875" style="3" customWidth="1"/>
    <col min="715" max="715" width="10.5703125" style="3" customWidth="1"/>
    <col min="716" max="716" width="10.85546875" style="3" customWidth="1"/>
    <col min="717" max="717" width="12" style="3" bestFit="1" customWidth="1"/>
    <col min="718" max="719" width="11" style="3" bestFit="1" customWidth="1"/>
    <col min="720" max="720" width="11.140625" style="3" bestFit="1" customWidth="1"/>
    <col min="721" max="721" width="10.140625" style="3" bestFit="1" customWidth="1"/>
    <col min="722" max="960" width="9.140625" style="3"/>
    <col min="961" max="961" width="13.5703125" style="3" customWidth="1"/>
    <col min="962" max="962" width="9.7109375" style="3" customWidth="1"/>
    <col min="963" max="963" width="10.140625" style="3" customWidth="1"/>
    <col min="964" max="964" width="9.28515625" style="3" customWidth="1"/>
    <col min="965" max="965" width="10.5703125" style="3" customWidth="1"/>
    <col min="966" max="966" width="11.7109375" style="3" customWidth="1"/>
    <col min="967" max="967" width="1.140625" style="3" customWidth="1"/>
    <col min="968" max="968" width="9.28515625" style="3" customWidth="1"/>
    <col min="969" max="969" width="10.28515625" style="3" customWidth="1"/>
    <col min="970" max="970" width="8.85546875" style="3" customWidth="1"/>
    <col min="971" max="971" width="10.5703125" style="3" customWidth="1"/>
    <col min="972" max="972" width="10.85546875" style="3" customWidth="1"/>
    <col min="973" max="973" width="12" style="3" bestFit="1" customWidth="1"/>
    <col min="974" max="975" width="11" style="3" bestFit="1" customWidth="1"/>
    <col min="976" max="976" width="11.140625" style="3" bestFit="1" customWidth="1"/>
    <col min="977" max="977" width="10.140625" style="3" bestFit="1" customWidth="1"/>
    <col min="978" max="1216" width="9.140625" style="3"/>
    <col min="1217" max="1217" width="13.5703125" style="3" customWidth="1"/>
    <col min="1218" max="1218" width="9.7109375" style="3" customWidth="1"/>
    <col min="1219" max="1219" width="10.140625" style="3" customWidth="1"/>
    <col min="1220" max="1220" width="9.28515625" style="3" customWidth="1"/>
    <col min="1221" max="1221" width="10.5703125" style="3" customWidth="1"/>
    <col min="1222" max="1222" width="11.7109375" style="3" customWidth="1"/>
    <col min="1223" max="1223" width="1.140625" style="3" customWidth="1"/>
    <col min="1224" max="1224" width="9.28515625" style="3" customWidth="1"/>
    <col min="1225" max="1225" width="10.28515625" style="3" customWidth="1"/>
    <col min="1226" max="1226" width="8.85546875" style="3" customWidth="1"/>
    <col min="1227" max="1227" width="10.5703125" style="3" customWidth="1"/>
    <col min="1228" max="1228" width="10.85546875" style="3" customWidth="1"/>
    <col min="1229" max="1229" width="12" style="3" bestFit="1" customWidth="1"/>
    <col min="1230" max="1231" width="11" style="3" bestFit="1" customWidth="1"/>
    <col min="1232" max="1232" width="11.140625" style="3" bestFit="1" customWidth="1"/>
    <col min="1233" max="1233" width="10.140625" style="3" bestFit="1" customWidth="1"/>
    <col min="1234" max="1472" width="9.140625" style="3"/>
    <col min="1473" max="1473" width="13.5703125" style="3" customWidth="1"/>
    <col min="1474" max="1474" width="9.7109375" style="3" customWidth="1"/>
    <col min="1475" max="1475" width="10.140625" style="3" customWidth="1"/>
    <col min="1476" max="1476" width="9.28515625" style="3" customWidth="1"/>
    <col min="1477" max="1477" width="10.5703125" style="3" customWidth="1"/>
    <col min="1478" max="1478" width="11.7109375" style="3" customWidth="1"/>
    <col min="1479" max="1479" width="1.140625" style="3" customWidth="1"/>
    <col min="1480" max="1480" width="9.28515625" style="3" customWidth="1"/>
    <col min="1481" max="1481" width="10.28515625" style="3" customWidth="1"/>
    <col min="1482" max="1482" width="8.85546875" style="3" customWidth="1"/>
    <col min="1483" max="1483" width="10.5703125" style="3" customWidth="1"/>
    <col min="1484" max="1484" width="10.85546875" style="3" customWidth="1"/>
    <col min="1485" max="1485" width="12" style="3" bestFit="1" customWidth="1"/>
    <col min="1486" max="1487" width="11" style="3" bestFit="1" customWidth="1"/>
    <col min="1488" max="1488" width="11.140625" style="3" bestFit="1" customWidth="1"/>
    <col min="1489" max="1489" width="10.140625" style="3" bestFit="1" customWidth="1"/>
    <col min="1490" max="1728" width="9.140625" style="3"/>
    <col min="1729" max="1729" width="13.5703125" style="3" customWidth="1"/>
    <col min="1730" max="1730" width="9.7109375" style="3" customWidth="1"/>
    <col min="1731" max="1731" width="10.140625" style="3" customWidth="1"/>
    <col min="1732" max="1732" width="9.28515625" style="3" customWidth="1"/>
    <col min="1733" max="1733" width="10.5703125" style="3" customWidth="1"/>
    <col min="1734" max="1734" width="11.7109375" style="3" customWidth="1"/>
    <col min="1735" max="1735" width="1.140625" style="3" customWidth="1"/>
    <col min="1736" max="1736" width="9.28515625" style="3" customWidth="1"/>
    <col min="1737" max="1737" width="10.28515625" style="3" customWidth="1"/>
    <col min="1738" max="1738" width="8.85546875" style="3" customWidth="1"/>
    <col min="1739" max="1739" width="10.5703125" style="3" customWidth="1"/>
    <col min="1740" max="1740" width="10.85546875" style="3" customWidth="1"/>
    <col min="1741" max="1741" width="12" style="3" bestFit="1" customWidth="1"/>
    <col min="1742" max="1743" width="11" style="3" bestFit="1" customWidth="1"/>
    <col min="1744" max="1744" width="11.140625" style="3" bestFit="1" customWidth="1"/>
    <col min="1745" max="1745" width="10.140625" style="3" bestFit="1" customWidth="1"/>
    <col min="1746" max="1984" width="9.140625" style="3"/>
    <col min="1985" max="1985" width="13.5703125" style="3" customWidth="1"/>
    <col min="1986" max="1986" width="9.7109375" style="3" customWidth="1"/>
    <col min="1987" max="1987" width="10.140625" style="3" customWidth="1"/>
    <col min="1988" max="1988" width="9.28515625" style="3" customWidth="1"/>
    <col min="1989" max="1989" width="10.5703125" style="3" customWidth="1"/>
    <col min="1990" max="1990" width="11.7109375" style="3" customWidth="1"/>
    <col min="1991" max="1991" width="1.140625" style="3" customWidth="1"/>
    <col min="1992" max="1992" width="9.28515625" style="3" customWidth="1"/>
    <col min="1993" max="1993" width="10.28515625" style="3" customWidth="1"/>
    <col min="1994" max="1994" width="8.85546875" style="3" customWidth="1"/>
    <col min="1995" max="1995" width="10.5703125" style="3" customWidth="1"/>
    <col min="1996" max="1996" width="10.85546875" style="3" customWidth="1"/>
    <col min="1997" max="1997" width="12" style="3" bestFit="1" customWidth="1"/>
    <col min="1998" max="1999" width="11" style="3" bestFit="1" customWidth="1"/>
    <col min="2000" max="2000" width="11.140625" style="3" bestFit="1" customWidth="1"/>
    <col min="2001" max="2001" width="10.140625" style="3" bestFit="1" customWidth="1"/>
    <col min="2002" max="2240" width="9.140625" style="3"/>
    <col min="2241" max="2241" width="13.5703125" style="3" customWidth="1"/>
    <col min="2242" max="2242" width="9.7109375" style="3" customWidth="1"/>
    <col min="2243" max="2243" width="10.140625" style="3" customWidth="1"/>
    <col min="2244" max="2244" width="9.28515625" style="3" customWidth="1"/>
    <col min="2245" max="2245" width="10.5703125" style="3" customWidth="1"/>
    <col min="2246" max="2246" width="11.7109375" style="3" customWidth="1"/>
    <col min="2247" max="2247" width="1.140625" style="3" customWidth="1"/>
    <col min="2248" max="2248" width="9.28515625" style="3" customWidth="1"/>
    <col min="2249" max="2249" width="10.28515625" style="3" customWidth="1"/>
    <col min="2250" max="2250" width="8.85546875" style="3" customWidth="1"/>
    <col min="2251" max="2251" width="10.5703125" style="3" customWidth="1"/>
    <col min="2252" max="2252" width="10.85546875" style="3" customWidth="1"/>
    <col min="2253" max="2253" width="12" style="3" bestFit="1" customWidth="1"/>
    <col min="2254" max="2255" width="11" style="3" bestFit="1" customWidth="1"/>
    <col min="2256" max="2256" width="11.140625" style="3" bestFit="1" customWidth="1"/>
    <col min="2257" max="2257" width="10.140625" style="3" bestFit="1" customWidth="1"/>
    <col min="2258" max="2496" width="9.140625" style="3"/>
    <col min="2497" max="2497" width="13.5703125" style="3" customWidth="1"/>
    <col min="2498" max="2498" width="9.7109375" style="3" customWidth="1"/>
    <col min="2499" max="2499" width="10.140625" style="3" customWidth="1"/>
    <col min="2500" max="2500" width="9.28515625" style="3" customWidth="1"/>
    <col min="2501" max="2501" width="10.5703125" style="3" customWidth="1"/>
    <col min="2502" max="2502" width="11.7109375" style="3" customWidth="1"/>
    <col min="2503" max="2503" width="1.140625" style="3" customWidth="1"/>
    <col min="2504" max="2504" width="9.28515625" style="3" customWidth="1"/>
    <col min="2505" max="2505" width="10.28515625" style="3" customWidth="1"/>
    <col min="2506" max="2506" width="8.85546875" style="3" customWidth="1"/>
    <col min="2507" max="2507" width="10.5703125" style="3" customWidth="1"/>
    <col min="2508" max="2508" width="10.85546875" style="3" customWidth="1"/>
    <col min="2509" max="2509" width="12" style="3" bestFit="1" customWidth="1"/>
    <col min="2510" max="2511" width="11" style="3" bestFit="1" customWidth="1"/>
    <col min="2512" max="2512" width="11.140625" style="3" bestFit="1" customWidth="1"/>
    <col min="2513" max="2513" width="10.140625" style="3" bestFit="1" customWidth="1"/>
    <col min="2514" max="2752" width="9.140625" style="3"/>
    <col min="2753" max="2753" width="13.5703125" style="3" customWidth="1"/>
    <col min="2754" max="2754" width="9.7109375" style="3" customWidth="1"/>
    <col min="2755" max="2755" width="10.140625" style="3" customWidth="1"/>
    <col min="2756" max="2756" width="9.28515625" style="3" customWidth="1"/>
    <col min="2757" max="2757" width="10.5703125" style="3" customWidth="1"/>
    <col min="2758" max="2758" width="11.7109375" style="3" customWidth="1"/>
    <col min="2759" max="2759" width="1.140625" style="3" customWidth="1"/>
    <col min="2760" max="2760" width="9.28515625" style="3" customWidth="1"/>
    <col min="2761" max="2761" width="10.28515625" style="3" customWidth="1"/>
    <col min="2762" max="2762" width="8.85546875" style="3" customWidth="1"/>
    <col min="2763" max="2763" width="10.5703125" style="3" customWidth="1"/>
    <col min="2764" max="2764" width="10.85546875" style="3" customWidth="1"/>
    <col min="2765" max="2765" width="12" style="3" bestFit="1" customWidth="1"/>
    <col min="2766" max="2767" width="11" style="3" bestFit="1" customWidth="1"/>
    <col min="2768" max="2768" width="11.140625" style="3" bestFit="1" customWidth="1"/>
    <col min="2769" max="2769" width="10.140625" style="3" bestFit="1" customWidth="1"/>
    <col min="2770" max="3008" width="9.140625" style="3"/>
    <col min="3009" max="3009" width="13.5703125" style="3" customWidth="1"/>
    <col min="3010" max="3010" width="9.7109375" style="3" customWidth="1"/>
    <col min="3011" max="3011" width="10.140625" style="3" customWidth="1"/>
    <col min="3012" max="3012" width="9.28515625" style="3" customWidth="1"/>
    <col min="3013" max="3013" width="10.5703125" style="3" customWidth="1"/>
    <col min="3014" max="3014" width="11.7109375" style="3" customWidth="1"/>
    <col min="3015" max="3015" width="1.140625" style="3" customWidth="1"/>
    <col min="3016" max="3016" width="9.28515625" style="3" customWidth="1"/>
    <col min="3017" max="3017" width="10.28515625" style="3" customWidth="1"/>
    <col min="3018" max="3018" width="8.85546875" style="3" customWidth="1"/>
    <col min="3019" max="3019" width="10.5703125" style="3" customWidth="1"/>
    <col min="3020" max="3020" width="10.85546875" style="3" customWidth="1"/>
    <col min="3021" max="3021" width="12" style="3" bestFit="1" customWidth="1"/>
    <col min="3022" max="3023" width="11" style="3" bestFit="1" customWidth="1"/>
    <col min="3024" max="3024" width="11.140625" style="3" bestFit="1" customWidth="1"/>
    <col min="3025" max="3025" width="10.140625" style="3" bestFit="1" customWidth="1"/>
    <col min="3026" max="3264" width="9.140625" style="3"/>
    <col min="3265" max="3265" width="13.5703125" style="3" customWidth="1"/>
    <col min="3266" max="3266" width="9.7109375" style="3" customWidth="1"/>
    <col min="3267" max="3267" width="10.140625" style="3" customWidth="1"/>
    <col min="3268" max="3268" width="9.28515625" style="3" customWidth="1"/>
    <col min="3269" max="3269" width="10.5703125" style="3" customWidth="1"/>
    <col min="3270" max="3270" width="11.7109375" style="3" customWidth="1"/>
    <col min="3271" max="3271" width="1.140625" style="3" customWidth="1"/>
    <col min="3272" max="3272" width="9.28515625" style="3" customWidth="1"/>
    <col min="3273" max="3273" width="10.28515625" style="3" customWidth="1"/>
    <col min="3274" max="3274" width="8.85546875" style="3" customWidth="1"/>
    <col min="3275" max="3275" width="10.5703125" style="3" customWidth="1"/>
    <col min="3276" max="3276" width="10.85546875" style="3" customWidth="1"/>
    <col min="3277" max="3277" width="12" style="3" bestFit="1" customWidth="1"/>
    <col min="3278" max="3279" width="11" style="3" bestFit="1" customWidth="1"/>
    <col min="3280" max="3280" width="11.140625" style="3" bestFit="1" customWidth="1"/>
    <col min="3281" max="3281" width="10.140625" style="3" bestFit="1" customWidth="1"/>
    <col min="3282" max="3520" width="9.140625" style="3"/>
    <col min="3521" max="3521" width="13.5703125" style="3" customWidth="1"/>
    <col min="3522" max="3522" width="9.7109375" style="3" customWidth="1"/>
    <col min="3523" max="3523" width="10.140625" style="3" customWidth="1"/>
    <col min="3524" max="3524" width="9.28515625" style="3" customWidth="1"/>
    <col min="3525" max="3525" width="10.5703125" style="3" customWidth="1"/>
    <col min="3526" max="3526" width="11.7109375" style="3" customWidth="1"/>
    <col min="3527" max="3527" width="1.140625" style="3" customWidth="1"/>
    <col min="3528" max="3528" width="9.28515625" style="3" customWidth="1"/>
    <col min="3529" max="3529" width="10.28515625" style="3" customWidth="1"/>
    <col min="3530" max="3530" width="8.85546875" style="3" customWidth="1"/>
    <col min="3531" max="3531" width="10.5703125" style="3" customWidth="1"/>
    <col min="3532" max="3532" width="10.85546875" style="3" customWidth="1"/>
    <col min="3533" max="3533" width="12" style="3" bestFit="1" customWidth="1"/>
    <col min="3534" max="3535" width="11" style="3" bestFit="1" customWidth="1"/>
    <col min="3536" max="3536" width="11.140625" style="3" bestFit="1" customWidth="1"/>
    <col min="3537" max="3537" width="10.140625" style="3" bestFit="1" customWidth="1"/>
    <col min="3538" max="3776" width="9.140625" style="3"/>
    <col min="3777" max="3777" width="13.5703125" style="3" customWidth="1"/>
    <col min="3778" max="3778" width="9.7109375" style="3" customWidth="1"/>
    <col min="3779" max="3779" width="10.140625" style="3" customWidth="1"/>
    <col min="3780" max="3780" width="9.28515625" style="3" customWidth="1"/>
    <col min="3781" max="3781" width="10.5703125" style="3" customWidth="1"/>
    <col min="3782" max="3782" width="11.7109375" style="3" customWidth="1"/>
    <col min="3783" max="3783" width="1.140625" style="3" customWidth="1"/>
    <col min="3784" max="3784" width="9.28515625" style="3" customWidth="1"/>
    <col min="3785" max="3785" width="10.28515625" style="3" customWidth="1"/>
    <col min="3786" max="3786" width="8.85546875" style="3" customWidth="1"/>
    <col min="3787" max="3787" width="10.5703125" style="3" customWidth="1"/>
    <col min="3788" max="3788" width="10.85546875" style="3" customWidth="1"/>
    <col min="3789" max="3789" width="12" style="3" bestFit="1" customWidth="1"/>
    <col min="3790" max="3791" width="11" style="3" bestFit="1" customWidth="1"/>
    <col min="3792" max="3792" width="11.140625" style="3" bestFit="1" customWidth="1"/>
    <col min="3793" max="3793" width="10.140625" style="3" bestFit="1" customWidth="1"/>
    <col min="3794" max="4032" width="9.140625" style="3"/>
    <col min="4033" max="4033" width="13.5703125" style="3" customWidth="1"/>
    <col min="4034" max="4034" width="9.7109375" style="3" customWidth="1"/>
    <col min="4035" max="4035" width="10.140625" style="3" customWidth="1"/>
    <col min="4036" max="4036" width="9.28515625" style="3" customWidth="1"/>
    <col min="4037" max="4037" width="10.5703125" style="3" customWidth="1"/>
    <col min="4038" max="4038" width="11.7109375" style="3" customWidth="1"/>
    <col min="4039" max="4039" width="1.140625" style="3" customWidth="1"/>
    <col min="4040" max="4040" width="9.28515625" style="3" customWidth="1"/>
    <col min="4041" max="4041" width="10.28515625" style="3" customWidth="1"/>
    <col min="4042" max="4042" width="8.85546875" style="3" customWidth="1"/>
    <col min="4043" max="4043" width="10.5703125" style="3" customWidth="1"/>
    <col min="4044" max="4044" width="10.85546875" style="3" customWidth="1"/>
    <col min="4045" max="4045" width="12" style="3" bestFit="1" customWidth="1"/>
    <col min="4046" max="4047" width="11" style="3" bestFit="1" customWidth="1"/>
    <col min="4048" max="4048" width="11.140625" style="3" bestFit="1" customWidth="1"/>
    <col min="4049" max="4049" width="10.140625" style="3" bestFit="1" customWidth="1"/>
    <col min="4050" max="4288" width="9.140625" style="3"/>
    <col min="4289" max="4289" width="13.5703125" style="3" customWidth="1"/>
    <col min="4290" max="4290" width="9.7109375" style="3" customWidth="1"/>
    <col min="4291" max="4291" width="10.140625" style="3" customWidth="1"/>
    <col min="4292" max="4292" width="9.28515625" style="3" customWidth="1"/>
    <col min="4293" max="4293" width="10.5703125" style="3" customWidth="1"/>
    <col min="4294" max="4294" width="11.7109375" style="3" customWidth="1"/>
    <col min="4295" max="4295" width="1.140625" style="3" customWidth="1"/>
    <col min="4296" max="4296" width="9.28515625" style="3" customWidth="1"/>
    <col min="4297" max="4297" width="10.28515625" style="3" customWidth="1"/>
    <col min="4298" max="4298" width="8.85546875" style="3" customWidth="1"/>
    <col min="4299" max="4299" width="10.5703125" style="3" customWidth="1"/>
    <col min="4300" max="4300" width="10.85546875" style="3" customWidth="1"/>
    <col min="4301" max="4301" width="12" style="3" bestFit="1" customWidth="1"/>
    <col min="4302" max="4303" width="11" style="3" bestFit="1" customWidth="1"/>
    <col min="4304" max="4304" width="11.140625" style="3" bestFit="1" customWidth="1"/>
    <col min="4305" max="4305" width="10.140625" style="3" bestFit="1" customWidth="1"/>
    <col min="4306" max="4544" width="9.140625" style="3"/>
    <col min="4545" max="4545" width="13.5703125" style="3" customWidth="1"/>
    <col min="4546" max="4546" width="9.7109375" style="3" customWidth="1"/>
    <col min="4547" max="4547" width="10.140625" style="3" customWidth="1"/>
    <col min="4548" max="4548" width="9.28515625" style="3" customWidth="1"/>
    <col min="4549" max="4549" width="10.5703125" style="3" customWidth="1"/>
    <col min="4550" max="4550" width="11.7109375" style="3" customWidth="1"/>
    <col min="4551" max="4551" width="1.140625" style="3" customWidth="1"/>
    <col min="4552" max="4552" width="9.28515625" style="3" customWidth="1"/>
    <col min="4553" max="4553" width="10.28515625" style="3" customWidth="1"/>
    <col min="4554" max="4554" width="8.85546875" style="3" customWidth="1"/>
    <col min="4555" max="4555" width="10.5703125" style="3" customWidth="1"/>
    <col min="4556" max="4556" width="10.85546875" style="3" customWidth="1"/>
    <col min="4557" max="4557" width="12" style="3" bestFit="1" customWidth="1"/>
    <col min="4558" max="4559" width="11" style="3" bestFit="1" customWidth="1"/>
    <col min="4560" max="4560" width="11.140625" style="3" bestFit="1" customWidth="1"/>
    <col min="4561" max="4561" width="10.140625" style="3" bestFit="1" customWidth="1"/>
    <col min="4562" max="4800" width="9.140625" style="3"/>
    <col min="4801" max="4801" width="13.5703125" style="3" customWidth="1"/>
    <col min="4802" max="4802" width="9.7109375" style="3" customWidth="1"/>
    <col min="4803" max="4803" width="10.140625" style="3" customWidth="1"/>
    <col min="4804" max="4804" width="9.28515625" style="3" customWidth="1"/>
    <col min="4805" max="4805" width="10.5703125" style="3" customWidth="1"/>
    <col min="4806" max="4806" width="11.7109375" style="3" customWidth="1"/>
    <col min="4807" max="4807" width="1.140625" style="3" customWidth="1"/>
    <col min="4808" max="4808" width="9.28515625" style="3" customWidth="1"/>
    <col min="4809" max="4809" width="10.28515625" style="3" customWidth="1"/>
    <col min="4810" max="4810" width="8.85546875" style="3" customWidth="1"/>
    <col min="4811" max="4811" width="10.5703125" style="3" customWidth="1"/>
    <col min="4812" max="4812" width="10.85546875" style="3" customWidth="1"/>
    <col min="4813" max="4813" width="12" style="3" bestFit="1" customWidth="1"/>
    <col min="4814" max="4815" width="11" style="3" bestFit="1" customWidth="1"/>
    <col min="4816" max="4816" width="11.140625" style="3" bestFit="1" customWidth="1"/>
    <col min="4817" max="4817" width="10.140625" style="3" bestFit="1" customWidth="1"/>
    <col min="4818" max="5056" width="9.140625" style="3"/>
    <col min="5057" max="5057" width="13.5703125" style="3" customWidth="1"/>
    <col min="5058" max="5058" width="9.7109375" style="3" customWidth="1"/>
    <col min="5059" max="5059" width="10.140625" style="3" customWidth="1"/>
    <col min="5060" max="5060" width="9.28515625" style="3" customWidth="1"/>
    <col min="5061" max="5061" width="10.5703125" style="3" customWidth="1"/>
    <col min="5062" max="5062" width="11.7109375" style="3" customWidth="1"/>
    <col min="5063" max="5063" width="1.140625" style="3" customWidth="1"/>
    <col min="5064" max="5064" width="9.28515625" style="3" customWidth="1"/>
    <col min="5065" max="5065" width="10.28515625" style="3" customWidth="1"/>
    <col min="5066" max="5066" width="8.85546875" style="3" customWidth="1"/>
    <col min="5067" max="5067" width="10.5703125" style="3" customWidth="1"/>
    <col min="5068" max="5068" width="10.85546875" style="3" customWidth="1"/>
    <col min="5069" max="5069" width="12" style="3" bestFit="1" customWidth="1"/>
    <col min="5070" max="5071" width="11" style="3" bestFit="1" customWidth="1"/>
    <col min="5072" max="5072" width="11.140625" style="3" bestFit="1" customWidth="1"/>
    <col min="5073" max="5073" width="10.140625" style="3" bestFit="1" customWidth="1"/>
    <col min="5074" max="5312" width="9.140625" style="3"/>
    <col min="5313" max="5313" width="13.5703125" style="3" customWidth="1"/>
    <col min="5314" max="5314" width="9.7109375" style="3" customWidth="1"/>
    <col min="5315" max="5315" width="10.140625" style="3" customWidth="1"/>
    <col min="5316" max="5316" width="9.28515625" style="3" customWidth="1"/>
    <col min="5317" max="5317" width="10.5703125" style="3" customWidth="1"/>
    <col min="5318" max="5318" width="11.7109375" style="3" customWidth="1"/>
    <col min="5319" max="5319" width="1.140625" style="3" customWidth="1"/>
    <col min="5320" max="5320" width="9.28515625" style="3" customWidth="1"/>
    <col min="5321" max="5321" width="10.28515625" style="3" customWidth="1"/>
    <col min="5322" max="5322" width="8.85546875" style="3" customWidth="1"/>
    <col min="5323" max="5323" width="10.5703125" style="3" customWidth="1"/>
    <col min="5324" max="5324" width="10.85546875" style="3" customWidth="1"/>
    <col min="5325" max="5325" width="12" style="3" bestFit="1" customWidth="1"/>
    <col min="5326" max="5327" width="11" style="3" bestFit="1" customWidth="1"/>
    <col min="5328" max="5328" width="11.140625" style="3" bestFit="1" customWidth="1"/>
    <col min="5329" max="5329" width="10.140625" style="3" bestFit="1" customWidth="1"/>
    <col min="5330" max="5568" width="9.140625" style="3"/>
    <col min="5569" max="5569" width="13.5703125" style="3" customWidth="1"/>
    <col min="5570" max="5570" width="9.7109375" style="3" customWidth="1"/>
    <col min="5571" max="5571" width="10.140625" style="3" customWidth="1"/>
    <col min="5572" max="5572" width="9.28515625" style="3" customWidth="1"/>
    <col min="5573" max="5573" width="10.5703125" style="3" customWidth="1"/>
    <col min="5574" max="5574" width="11.7109375" style="3" customWidth="1"/>
    <col min="5575" max="5575" width="1.140625" style="3" customWidth="1"/>
    <col min="5576" max="5576" width="9.28515625" style="3" customWidth="1"/>
    <col min="5577" max="5577" width="10.28515625" style="3" customWidth="1"/>
    <col min="5578" max="5578" width="8.85546875" style="3" customWidth="1"/>
    <col min="5579" max="5579" width="10.5703125" style="3" customWidth="1"/>
    <col min="5580" max="5580" width="10.85546875" style="3" customWidth="1"/>
    <col min="5581" max="5581" width="12" style="3" bestFit="1" customWidth="1"/>
    <col min="5582" max="5583" width="11" style="3" bestFit="1" customWidth="1"/>
    <col min="5584" max="5584" width="11.140625" style="3" bestFit="1" customWidth="1"/>
    <col min="5585" max="5585" width="10.140625" style="3" bestFit="1" customWidth="1"/>
    <col min="5586" max="5824" width="9.140625" style="3"/>
    <col min="5825" max="5825" width="13.5703125" style="3" customWidth="1"/>
    <col min="5826" max="5826" width="9.7109375" style="3" customWidth="1"/>
    <col min="5827" max="5827" width="10.140625" style="3" customWidth="1"/>
    <col min="5828" max="5828" width="9.28515625" style="3" customWidth="1"/>
    <col min="5829" max="5829" width="10.5703125" style="3" customWidth="1"/>
    <col min="5830" max="5830" width="11.7109375" style="3" customWidth="1"/>
    <col min="5831" max="5831" width="1.140625" style="3" customWidth="1"/>
    <col min="5832" max="5832" width="9.28515625" style="3" customWidth="1"/>
    <col min="5833" max="5833" width="10.28515625" style="3" customWidth="1"/>
    <col min="5834" max="5834" width="8.85546875" style="3" customWidth="1"/>
    <col min="5835" max="5835" width="10.5703125" style="3" customWidth="1"/>
    <col min="5836" max="5836" width="10.85546875" style="3" customWidth="1"/>
    <col min="5837" max="5837" width="12" style="3" bestFit="1" customWidth="1"/>
    <col min="5838" max="5839" width="11" style="3" bestFit="1" customWidth="1"/>
    <col min="5840" max="5840" width="11.140625" style="3" bestFit="1" customWidth="1"/>
    <col min="5841" max="5841" width="10.140625" style="3" bestFit="1" customWidth="1"/>
    <col min="5842" max="6080" width="9.140625" style="3"/>
    <col min="6081" max="6081" width="13.5703125" style="3" customWidth="1"/>
    <col min="6082" max="6082" width="9.7109375" style="3" customWidth="1"/>
    <col min="6083" max="6083" width="10.140625" style="3" customWidth="1"/>
    <col min="6084" max="6084" width="9.28515625" style="3" customWidth="1"/>
    <col min="6085" max="6085" width="10.5703125" style="3" customWidth="1"/>
    <col min="6086" max="6086" width="11.7109375" style="3" customWidth="1"/>
    <col min="6087" max="6087" width="1.140625" style="3" customWidth="1"/>
    <col min="6088" max="6088" width="9.28515625" style="3" customWidth="1"/>
    <col min="6089" max="6089" width="10.28515625" style="3" customWidth="1"/>
    <col min="6090" max="6090" width="8.85546875" style="3" customWidth="1"/>
    <col min="6091" max="6091" width="10.5703125" style="3" customWidth="1"/>
    <col min="6092" max="6092" width="10.85546875" style="3" customWidth="1"/>
    <col min="6093" max="6093" width="12" style="3" bestFit="1" customWidth="1"/>
    <col min="6094" max="6095" width="11" style="3" bestFit="1" customWidth="1"/>
    <col min="6096" max="6096" width="11.140625" style="3" bestFit="1" customWidth="1"/>
    <col min="6097" max="6097" width="10.140625" style="3" bestFit="1" customWidth="1"/>
    <col min="6098" max="6336" width="9.140625" style="3"/>
    <col min="6337" max="6337" width="13.5703125" style="3" customWidth="1"/>
    <col min="6338" max="6338" width="9.7109375" style="3" customWidth="1"/>
    <col min="6339" max="6339" width="10.140625" style="3" customWidth="1"/>
    <col min="6340" max="6340" width="9.28515625" style="3" customWidth="1"/>
    <col min="6341" max="6341" width="10.5703125" style="3" customWidth="1"/>
    <col min="6342" max="6342" width="11.7109375" style="3" customWidth="1"/>
    <col min="6343" max="6343" width="1.140625" style="3" customWidth="1"/>
    <col min="6344" max="6344" width="9.28515625" style="3" customWidth="1"/>
    <col min="6345" max="6345" width="10.28515625" style="3" customWidth="1"/>
    <col min="6346" max="6346" width="8.85546875" style="3" customWidth="1"/>
    <col min="6347" max="6347" width="10.5703125" style="3" customWidth="1"/>
    <col min="6348" max="6348" width="10.85546875" style="3" customWidth="1"/>
    <col min="6349" max="6349" width="12" style="3" bestFit="1" customWidth="1"/>
    <col min="6350" max="6351" width="11" style="3" bestFit="1" customWidth="1"/>
    <col min="6352" max="6352" width="11.140625" style="3" bestFit="1" customWidth="1"/>
    <col min="6353" max="6353" width="10.140625" style="3" bestFit="1" customWidth="1"/>
    <col min="6354" max="6592" width="9.140625" style="3"/>
    <col min="6593" max="6593" width="13.5703125" style="3" customWidth="1"/>
    <col min="6594" max="6594" width="9.7109375" style="3" customWidth="1"/>
    <col min="6595" max="6595" width="10.140625" style="3" customWidth="1"/>
    <col min="6596" max="6596" width="9.28515625" style="3" customWidth="1"/>
    <col min="6597" max="6597" width="10.5703125" style="3" customWidth="1"/>
    <col min="6598" max="6598" width="11.7109375" style="3" customWidth="1"/>
    <col min="6599" max="6599" width="1.140625" style="3" customWidth="1"/>
    <col min="6600" max="6600" width="9.28515625" style="3" customWidth="1"/>
    <col min="6601" max="6601" width="10.28515625" style="3" customWidth="1"/>
    <col min="6602" max="6602" width="8.85546875" style="3" customWidth="1"/>
    <col min="6603" max="6603" width="10.5703125" style="3" customWidth="1"/>
    <col min="6604" max="6604" width="10.85546875" style="3" customWidth="1"/>
    <col min="6605" max="6605" width="12" style="3" bestFit="1" customWidth="1"/>
    <col min="6606" max="6607" width="11" style="3" bestFit="1" customWidth="1"/>
    <col min="6608" max="6608" width="11.140625" style="3" bestFit="1" customWidth="1"/>
    <col min="6609" max="6609" width="10.140625" style="3" bestFit="1" customWidth="1"/>
    <col min="6610" max="6848" width="9.140625" style="3"/>
    <col min="6849" max="6849" width="13.5703125" style="3" customWidth="1"/>
    <col min="6850" max="6850" width="9.7109375" style="3" customWidth="1"/>
    <col min="6851" max="6851" width="10.140625" style="3" customWidth="1"/>
    <col min="6852" max="6852" width="9.28515625" style="3" customWidth="1"/>
    <col min="6853" max="6853" width="10.5703125" style="3" customWidth="1"/>
    <col min="6854" max="6854" width="11.7109375" style="3" customWidth="1"/>
    <col min="6855" max="6855" width="1.140625" style="3" customWidth="1"/>
    <col min="6856" max="6856" width="9.28515625" style="3" customWidth="1"/>
    <col min="6857" max="6857" width="10.28515625" style="3" customWidth="1"/>
    <col min="6858" max="6858" width="8.85546875" style="3" customWidth="1"/>
    <col min="6859" max="6859" width="10.5703125" style="3" customWidth="1"/>
    <col min="6860" max="6860" width="10.85546875" style="3" customWidth="1"/>
    <col min="6861" max="6861" width="12" style="3" bestFit="1" customWidth="1"/>
    <col min="6862" max="6863" width="11" style="3" bestFit="1" customWidth="1"/>
    <col min="6864" max="6864" width="11.140625" style="3" bestFit="1" customWidth="1"/>
    <col min="6865" max="6865" width="10.140625" style="3" bestFit="1" customWidth="1"/>
    <col min="6866" max="7104" width="9.140625" style="3"/>
    <col min="7105" max="7105" width="13.5703125" style="3" customWidth="1"/>
    <col min="7106" max="7106" width="9.7109375" style="3" customWidth="1"/>
    <col min="7107" max="7107" width="10.140625" style="3" customWidth="1"/>
    <col min="7108" max="7108" width="9.28515625" style="3" customWidth="1"/>
    <col min="7109" max="7109" width="10.5703125" style="3" customWidth="1"/>
    <col min="7110" max="7110" width="11.7109375" style="3" customWidth="1"/>
    <col min="7111" max="7111" width="1.140625" style="3" customWidth="1"/>
    <col min="7112" max="7112" width="9.28515625" style="3" customWidth="1"/>
    <col min="7113" max="7113" width="10.28515625" style="3" customWidth="1"/>
    <col min="7114" max="7114" width="8.85546875" style="3" customWidth="1"/>
    <col min="7115" max="7115" width="10.5703125" style="3" customWidth="1"/>
    <col min="7116" max="7116" width="10.85546875" style="3" customWidth="1"/>
    <col min="7117" max="7117" width="12" style="3" bestFit="1" customWidth="1"/>
    <col min="7118" max="7119" width="11" style="3" bestFit="1" customWidth="1"/>
    <col min="7120" max="7120" width="11.140625" style="3" bestFit="1" customWidth="1"/>
    <col min="7121" max="7121" width="10.140625" style="3" bestFit="1" customWidth="1"/>
    <col min="7122" max="7360" width="9.140625" style="3"/>
    <col min="7361" max="7361" width="13.5703125" style="3" customWidth="1"/>
    <col min="7362" max="7362" width="9.7109375" style="3" customWidth="1"/>
    <col min="7363" max="7363" width="10.140625" style="3" customWidth="1"/>
    <col min="7364" max="7364" width="9.28515625" style="3" customWidth="1"/>
    <col min="7365" max="7365" width="10.5703125" style="3" customWidth="1"/>
    <col min="7366" max="7366" width="11.7109375" style="3" customWidth="1"/>
    <col min="7367" max="7367" width="1.140625" style="3" customWidth="1"/>
    <col min="7368" max="7368" width="9.28515625" style="3" customWidth="1"/>
    <col min="7369" max="7369" width="10.28515625" style="3" customWidth="1"/>
    <col min="7370" max="7370" width="8.85546875" style="3" customWidth="1"/>
    <col min="7371" max="7371" width="10.5703125" style="3" customWidth="1"/>
    <col min="7372" max="7372" width="10.85546875" style="3" customWidth="1"/>
    <col min="7373" max="7373" width="12" style="3" bestFit="1" customWidth="1"/>
    <col min="7374" max="7375" width="11" style="3" bestFit="1" customWidth="1"/>
    <col min="7376" max="7376" width="11.140625" style="3" bestFit="1" customWidth="1"/>
    <col min="7377" max="7377" width="10.140625" style="3" bestFit="1" customWidth="1"/>
    <col min="7378" max="7616" width="9.140625" style="3"/>
    <col min="7617" max="7617" width="13.5703125" style="3" customWidth="1"/>
    <col min="7618" max="7618" width="9.7109375" style="3" customWidth="1"/>
    <col min="7619" max="7619" width="10.140625" style="3" customWidth="1"/>
    <col min="7620" max="7620" width="9.28515625" style="3" customWidth="1"/>
    <col min="7621" max="7621" width="10.5703125" style="3" customWidth="1"/>
    <col min="7622" max="7622" width="11.7109375" style="3" customWidth="1"/>
    <col min="7623" max="7623" width="1.140625" style="3" customWidth="1"/>
    <col min="7624" max="7624" width="9.28515625" style="3" customWidth="1"/>
    <col min="7625" max="7625" width="10.28515625" style="3" customWidth="1"/>
    <col min="7626" max="7626" width="8.85546875" style="3" customWidth="1"/>
    <col min="7627" max="7627" width="10.5703125" style="3" customWidth="1"/>
    <col min="7628" max="7628" width="10.85546875" style="3" customWidth="1"/>
    <col min="7629" max="7629" width="12" style="3" bestFit="1" customWidth="1"/>
    <col min="7630" max="7631" width="11" style="3" bestFit="1" customWidth="1"/>
    <col min="7632" max="7632" width="11.140625" style="3" bestFit="1" customWidth="1"/>
    <col min="7633" max="7633" width="10.140625" style="3" bestFit="1" customWidth="1"/>
    <col min="7634" max="7872" width="9.140625" style="3"/>
    <col min="7873" max="7873" width="13.5703125" style="3" customWidth="1"/>
    <col min="7874" max="7874" width="9.7109375" style="3" customWidth="1"/>
    <col min="7875" max="7875" width="10.140625" style="3" customWidth="1"/>
    <col min="7876" max="7876" width="9.28515625" style="3" customWidth="1"/>
    <col min="7877" max="7877" width="10.5703125" style="3" customWidth="1"/>
    <col min="7878" max="7878" width="11.7109375" style="3" customWidth="1"/>
    <col min="7879" max="7879" width="1.140625" style="3" customWidth="1"/>
    <col min="7880" max="7880" width="9.28515625" style="3" customWidth="1"/>
    <col min="7881" max="7881" width="10.28515625" style="3" customWidth="1"/>
    <col min="7882" max="7882" width="8.85546875" style="3" customWidth="1"/>
    <col min="7883" max="7883" width="10.5703125" style="3" customWidth="1"/>
    <col min="7884" max="7884" width="10.85546875" style="3" customWidth="1"/>
    <col min="7885" max="7885" width="12" style="3" bestFit="1" customWidth="1"/>
    <col min="7886" max="7887" width="11" style="3" bestFit="1" customWidth="1"/>
    <col min="7888" max="7888" width="11.140625" style="3" bestFit="1" customWidth="1"/>
    <col min="7889" max="7889" width="10.140625" style="3" bestFit="1" customWidth="1"/>
    <col min="7890" max="8128" width="9.140625" style="3"/>
    <col min="8129" max="8129" width="13.5703125" style="3" customWidth="1"/>
    <col min="8130" max="8130" width="9.7109375" style="3" customWidth="1"/>
    <col min="8131" max="8131" width="10.140625" style="3" customWidth="1"/>
    <col min="8132" max="8132" width="9.28515625" style="3" customWidth="1"/>
    <col min="8133" max="8133" width="10.5703125" style="3" customWidth="1"/>
    <col min="8134" max="8134" width="11.7109375" style="3" customWidth="1"/>
    <col min="8135" max="8135" width="1.140625" style="3" customWidth="1"/>
    <col min="8136" max="8136" width="9.28515625" style="3" customWidth="1"/>
    <col min="8137" max="8137" width="10.28515625" style="3" customWidth="1"/>
    <col min="8138" max="8138" width="8.85546875" style="3" customWidth="1"/>
    <col min="8139" max="8139" width="10.5703125" style="3" customWidth="1"/>
    <col min="8140" max="8140" width="10.85546875" style="3" customWidth="1"/>
    <col min="8141" max="8141" width="12" style="3" bestFit="1" customWidth="1"/>
    <col min="8142" max="8143" width="11" style="3" bestFit="1" customWidth="1"/>
    <col min="8144" max="8144" width="11.140625" style="3" bestFit="1" customWidth="1"/>
    <col min="8145" max="8145" width="10.140625" style="3" bestFit="1" customWidth="1"/>
    <col min="8146" max="8384" width="9.140625" style="3"/>
    <col min="8385" max="8385" width="13.5703125" style="3" customWidth="1"/>
    <col min="8386" max="8386" width="9.7109375" style="3" customWidth="1"/>
    <col min="8387" max="8387" width="10.140625" style="3" customWidth="1"/>
    <col min="8388" max="8388" width="9.28515625" style="3" customWidth="1"/>
    <col min="8389" max="8389" width="10.5703125" style="3" customWidth="1"/>
    <col min="8390" max="8390" width="11.7109375" style="3" customWidth="1"/>
    <col min="8391" max="8391" width="1.140625" style="3" customWidth="1"/>
    <col min="8392" max="8392" width="9.28515625" style="3" customWidth="1"/>
    <col min="8393" max="8393" width="10.28515625" style="3" customWidth="1"/>
    <col min="8394" max="8394" width="8.85546875" style="3" customWidth="1"/>
    <col min="8395" max="8395" width="10.5703125" style="3" customWidth="1"/>
    <col min="8396" max="8396" width="10.85546875" style="3" customWidth="1"/>
    <col min="8397" max="8397" width="12" style="3" bestFit="1" customWidth="1"/>
    <col min="8398" max="8399" width="11" style="3" bestFit="1" customWidth="1"/>
    <col min="8400" max="8400" width="11.140625" style="3" bestFit="1" customWidth="1"/>
    <col min="8401" max="8401" width="10.140625" style="3" bestFit="1" customWidth="1"/>
    <col min="8402" max="8640" width="9.140625" style="3"/>
    <col min="8641" max="8641" width="13.5703125" style="3" customWidth="1"/>
    <col min="8642" max="8642" width="9.7109375" style="3" customWidth="1"/>
    <col min="8643" max="8643" width="10.140625" style="3" customWidth="1"/>
    <col min="8644" max="8644" width="9.28515625" style="3" customWidth="1"/>
    <col min="8645" max="8645" width="10.5703125" style="3" customWidth="1"/>
    <col min="8646" max="8646" width="11.7109375" style="3" customWidth="1"/>
    <col min="8647" max="8647" width="1.140625" style="3" customWidth="1"/>
    <col min="8648" max="8648" width="9.28515625" style="3" customWidth="1"/>
    <col min="8649" max="8649" width="10.28515625" style="3" customWidth="1"/>
    <col min="8650" max="8650" width="8.85546875" style="3" customWidth="1"/>
    <col min="8651" max="8651" width="10.5703125" style="3" customWidth="1"/>
    <col min="8652" max="8652" width="10.85546875" style="3" customWidth="1"/>
    <col min="8653" max="8653" width="12" style="3" bestFit="1" customWidth="1"/>
    <col min="8654" max="8655" width="11" style="3" bestFit="1" customWidth="1"/>
    <col min="8656" max="8656" width="11.140625" style="3" bestFit="1" customWidth="1"/>
    <col min="8657" max="8657" width="10.140625" style="3" bestFit="1" customWidth="1"/>
    <col min="8658" max="8896" width="9.140625" style="3"/>
    <col min="8897" max="8897" width="13.5703125" style="3" customWidth="1"/>
    <col min="8898" max="8898" width="9.7109375" style="3" customWidth="1"/>
    <col min="8899" max="8899" width="10.140625" style="3" customWidth="1"/>
    <col min="8900" max="8900" width="9.28515625" style="3" customWidth="1"/>
    <col min="8901" max="8901" width="10.5703125" style="3" customWidth="1"/>
    <col min="8902" max="8902" width="11.7109375" style="3" customWidth="1"/>
    <col min="8903" max="8903" width="1.140625" style="3" customWidth="1"/>
    <col min="8904" max="8904" width="9.28515625" style="3" customWidth="1"/>
    <col min="8905" max="8905" width="10.28515625" style="3" customWidth="1"/>
    <col min="8906" max="8906" width="8.85546875" style="3" customWidth="1"/>
    <col min="8907" max="8907" width="10.5703125" style="3" customWidth="1"/>
    <col min="8908" max="8908" width="10.85546875" style="3" customWidth="1"/>
    <col min="8909" max="8909" width="12" style="3" bestFit="1" customWidth="1"/>
    <col min="8910" max="8911" width="11" style="3" bestFit="1" customWidth="1"/>
    <col min="8912" max="8912" width="11.140625" style="3" bestFit="1" customWidth="1"/>
    <col min="8913" max="8913" width="10.140625" style="3" bestFit="1" customWidth="1"/>
    <col min="8914" max="9152" width="9.140625" style="3"/>
    <col min="9153" max="9153" width="13.5703125" style="3" customWidth="1"/>
    <col min="9154" max="9154" width="9.7109375" style="3" customWidth="1"/>
    <col min="9155" max="9155" width="10.140625" style="3" customWidth="1"/>
    <col min="9156" max="9156" width="9.28515625" style="3" customWidth="1"/>
    <col min="9157" max="9157" width="10.5703125" style="3" customWidth="1"/>
    <col min="9158" max="9158" width="11.7109375" style="3" customWidth="1"/>
    <col min="9159" max="9159" width="1.140625" style="3" customWidth="1"/>
    <col min="9160" max="9160" width="9.28515625" style="3" customWidth="1"/>
    <col min="9161" max="9161" width="10.28515625" style="3" customWidth="1"/>
    <col min="9162" max="9162" width="8.85546875" style="3" customWidth="1"/>
    <col min="9163" max="9163" width="10.5703125" style="3" customWidth="1"/>
    <col min="9164" max="9164" width="10.85546875" style="3" customWidth="1"/>
    <col min="9165" max="9165" width="12" style="3" bestFit="1" customWidth="1"/>
    <col min="9166" max="9167" width="11" style="3" bestFit="1" customWidth="1"/>
    <col min="9168" max="9168" width="11.140625" style="3" bestFit="1" customWidth="1"/>
    <col min="9169" max="9169" width="10.140625" style="3" bestFit="1" customWidth="1"/>
    <col min="9170" max="9408" width="9.140625" style="3"/>
    <col min="9409" max="9409" width="13.5703125" style="3" customWidth="1"/>
    <col min="9410" max="9410" width="9.7109375" style="3" customWidth="1"/>
    <col min="9411" max="9411" width="10.140625" style="3" customWidth="1"/>
    <col min="9412" max="9412" width="9.28515625" style="3" customWidth="1"/>
    <col min="9413" max="9413" width="10.5703125" style="3" customWidth="1"/>
    <col min="9414" max="9414" width="11.7109375" style="3" customWidth="1"/>
    <col min="9415" max="9415" width="1.140625" style="3" customWidth="1"/>
    <col min="9416" max="9416" width="9.28515625" style="3" customWidth="1"/>
    <col min="9417" max="9417" width="10.28515625" style="3" customWidth="1"/>
    <col min="9418" max="9418" width="8.85546875" style="3" customWidth="1"/>
    <col min="9419" max="9419" width="10.5703125" style="3" customWidth="1"/>
    <col min="9420" max="9420" width="10.85546875" style="3" customWidth="1"/>
    <col min="9421" max="9421" width="12" style="3" bestFit="1" customWidth="1"/>
    <col min="9422" max="9423" width="11" style="3" bestFit="1" customWidth="1"/>
    <col min="9424" max="9424" width="11.140625" style="3" bestFit="1" customWidth="1"/>
    <col min="9425" max="9425" width="10.140625" style="3" bestFit="1" customWidth="1"/>
    <col min="9426" max="9664" width="9.140625" style="3"/>
    <col min="9665" max="9665" width="13.5703125" style="3" customWidth="1"/>
    <col min="9666" max="9666" width="9.7109375" style="3" customWidth="1"/>
    <col min="9667" max="9667" width="10.140625" style="3" customWidth="1"/>
    <col min="9668" max="9668" width="9.28515625" style="3" customWidth="1"/>
    <col min="9669" max="9669" width="10.5703125" style="3" customWidth="1"/>
    <col min="9670" max="9670" width="11.7109375" style="3" customWidth="1"/>
    <col min="9671" max="9671" width="1.140625" style="3" customWidth="1"/>
    <col min="9672" max="9672" width="9.28515625" style="3" customWidth="1"/>
    <col min="9673" max="9673" width="10.28515625" style="3" customWidth="1"/>
    <col min="9674" max="9674" width="8.85546875" style="3" customWidth="1"/>
    <col min="9675" max="9675" width="10.5703125" style="3" customWidth="1"/>
    <col min="9676" max="9676" width="10.85546875" style="3" customWidth="1"/>
    <col min="9677" max="9677" width="12" style="3" bestFit="1" customWidth="1"/>
    <col min="9678" max="9679" width="11" style="3" bestFit="1" customWidth="1"/>
    <col min="9680" max="9680" width="11.140625" style="3" bestFit="1" customWidth="1"/>
    <col min="9681" max="9681" width="10.140625" style="3" bestFit="1" customWidth="1"/>
    <col min="9682" max="9920" width="9.140625" style="3"/>
    <col min="9921" max="9921" width="13.5703125" style="3" customWidth="1"/>
    <col min="9922" max="9922" width="9.7109375" style="3" customWidth="1"/>
    <col min="9923" max="9923" width="10.140625" style="3" customWidth="1"/>
    <col min="9924" max="9924" width="9.28515625" style="3" customWidth="1"/>
    <col min="9925" max="9925" width="10.5703125" style="3" customWidth="1"/>
    <col min="9926" max="9926" width="11.7109375" style="3" customWidth="1"/>
    <col min="9927" max="9927" width="1.140625" style="3" customWidth="1"/>
    <col min="9928" max="9928" width="9.28515625" style="3" customWidth="1"/>
    <col min="9929" max="9929" width="10.28515625" style="3" customWidth="1"/>
    <col min="9930" max="9930" width="8.85546875" style="3" customWidth="1"/>
    <col min="9931" max="9931" width="10.5703125" style="3" customWidth="1"/>
    <col min="9932" max="9932" width="10.85546875" style="3" customWidth="1"/>
    <col min="9933" max="9933" width="12" style="3" bestFit="1" customWidth="1"/>
    <col min="9934" max="9935" width="11" style="3" bestFit="1" customWidth="1"/>
    <col min="9936" max="9936" width="11.140625" style="3" bestFit="1" customWidth="1"/>
    <col min="9937" max="9937" width="10.140625" style="3" bestFit="1" customWidth="1"/>
    <col min="9938" max="10176" width="9.140625" style="3"/>
    <col min="10177" max="10177" width="13.5703125" style="3" customWidth="1"/>
    <col min="10178" max="10178" width="9.7109375" style="3" customWidth="1"/>
    <col min="10179" max="10179" width="10.140625" style="3" customWidth="1"/>
    <col min="10180" max="10180" width="9.28515625" style="3" customWidth="1"/>
    <col min="10181" max="10181" width="10.5703125" style="3" customWidth="1"/>
    <col min="10182" max="10182" width="11.7109375" style="3" customWidth="1"/>
    <col min="10183" max="10183" width="1.140625" style="3" customWidth="1"/>
    <col min="10184" max="10184" width="9.28515625" style="3" customWidth="1"/>
    <col min="10185" max="10185" width="10.28515625" style="3" customWidth="1"/>
    <col min="10186" max="10186" width="8.85546875" style="3" customWidth="1"/>
    <col min="10187" max="10187" width="10.5703125" style="3" customWidth="1"/>
    <col min="10188" max="10188" width="10.85546875" style="3" customWidth="1"/>
    <col min="10189" max="10189" width="12" style="3" bestFit="1" customWidth="1"/>
    <col min="10190" max="10191" width="11" style="3" bestFit="1" customWidth="1"/>
    <col min="10192" max="10192" width="11.140625" style="3" bestFit="1" customWidth="1"/>
    <col min="10193" max="10193" width="10.140625" style="3" bestFit="1" customWidth="1"/>
    <col min="10194" max="10432" width="9.140625" style="3"/>
    <col min="10433" max="10433" width="13.5703125" style="3" customWidth="1"/>
    <col min="10434" max="10434" width="9.7109375" style="3" customWidth="1"/>
    <col min="10435" max="10435" width="10.140625" style="3" customWidth="1"/>
    <col min="10436" max="10436" width="9.28515625" style="3" customWidth="1"/>
    <col min="10437" max="10437" width="10.5703125" style="3" customWidth="1"/>
    <col min="10438" max="10438" width="11.7109375" style="3" customWidth="1"/>
    <col min="10439" max="10439" width="1.140625" style="3" customWidth="1"/>
    <col min="10440" max="10440" width="9.28515625" style="3" customWidth="1"/>
    <col min="10441" max="10441" width="10.28515625" style="3" customWidth="1"/>
    <col min="10442" max="10442" width="8.85546875" style="3" customWidth="1"/>
    <col min="10443" max="10443" width="10.5703125" style="3" customWidth="1"/>
    <col min="10444" max="10444" width="10.85546875" style="3" customWidth="1"/>
    <col min="10445" max="10445" width="12" style="3" bestFit="1" customWidth="1"/>
    <col min="10446" max="10447" width="11" style="3" bestFit="1" customWidth="1"/>
    <col min="10448" max="10448" width="11.140625" style="3" bestFit="1" customWidth="1"/>
    <col min="10449" max="10449" width="10.140625" style="3" bestFit="1" customWidth="1"/>
    <col min="10450" max="10688" width="9.140625" style="3"/>
    <col min="10689" max="10689" width="13.5703125" style="3" customWidth="1"/>
    <col min="10690" max="10690" width="9.7109375" style="3" customWidth="1"/>
    <col min="10691" max="10691" width="10.140625" style="3" customWidth="1"/>
    <col min="10692" max="10692" width="9.28515625" style="3" customWidth="1"/>
    <col min="10693" max="10693" width="10.5703125" style="3" customWidth="1"/>
    <col min="10694" max="10694" width="11.7109375" style="3" customWidth="1"/>
    <col min="10695" max="10695" width="1.140625" style="3" customWidth="1"/>
    <col min="10696" max="10696" width="9.28515625" style="3" customWidth="1"/>
    <col min="10697" max="10697" width="10.28515625" style="3" customWidth="1"/>
    <col min="10698" max="10698" width="8.85546875" style="3" customWidth="1"/>
    <col min="10699" max="10699" width="10.5703125" style="3" customWidth="1"/>
    <col min="10700" max="10700" width="10.85546875" style="3" customWidth="1"/>
    <col min="10701" max="10701" width="12" style="3" bestFit="1" customWidth="1"/>
    <col min="10702" max="10703" width="11" style="3" bestFit="1" customWidth="1"/>
    <col min="10704" max="10704" width="11.140625" style="3" bestFit="1" customWidth="1"/>
    <col min="10705" max="10705" width="10.140625" style="3" bestFit="1" customWidth="1"/>
    <col min="10706" max="10944" width="9.140625" style="3"/>
    <col min="10945" max="10945" width="13.5703125" style="3" customWidth="1"/>
    <col min="10946" max="10946" width="9.7109375" style="3" customWidth="1"/>
    <col min="10947" max="10947" width="10.140625" style="3" customWidth="1"/>
    <col min="10948" max="10948" width="9.28515625" style="3" customWidth="1"/>
    <col min="10949" max="10949" width="10.5703125" style="3" customWidth="1"/>
    <col min="10950" max="10950" width="11.7109375" style="3" customWidth="1"/>
    <col min="10951" max="10951" width="1.140625" style="3" customWidth="1"/>
    <col min="10952" max="10952" width="9.28515625" style="3" customWidth="1"/>
    <col min="10953" max="10953" width="10.28515625" style="3" customWidth="1"/>
    <col min="10954" max="10954" width="8.85546875" style="3" customWidth="1"/>
    <col min="10955" max="10955" width="10.5703125" style="3" customWidth="1"/>
    <col min="10956" max="10956" width="10.85546875" style="3" customWidth="1"/>
    <col min="10957" max="10957" width="12" style="3" bestFit="1" customWidth="1"/>
    <col min="10958" max="10959" width="11" style="3" bestFit="1" customWidth="1"/>
    <col min="10960" max="10960" width="11.140625" style="3" bestFit="1" customWidth="1"/>
    <col min="10961" max="10961" width="10.140625" style="3" bestFit="1" customWidth="1"/>
    <col min="10962" max="11200" width="9.140625" style="3"/>
    <col min="11201" max="11201" width="13.5703125" style="3" customWidth="1"/>
    <col min="11202" max="11202" width="9.7109375" style="3" customWidth="1"/>
    <col min="11203" max="11203" width="10.140625" style="3" customWidth="1"/>
    <col min="11204" max="11204" width="9.28515625" style="3" customWidth="1"/>
    <col min="11205" max="11205" width="10.5703125" style="3" customWidth="1"/>
    <col min="11206" max="11206" width="11.7109375" style="3" customWidth="1"/>
    <col min="11207" max="11207" width="1.140625" style="3" customWidth="1"/>
    <col min="11208" max="11208" width="9.28515625" style="3" customWidth="1"/>
    <col min="11209" max="11209" width="10.28515625" style="3" customWidth="1"/>
    <col min="11210" max="11210" width="8.85546875" style="3" customWidth="1"/>
    <col min="11211" max="11211" width="10.5703125" style="3" customWidth="1"/>
    <col min="11212" max="11212" width="10.85546875" style="3" customWidth="1"/>
    <col min="11213" max="11213" width="12" style="3" bestFit="1" customWidth="1"/>
    <col min="11214" max="11215" width="11" style="3" bestFit="1" customWidth="1"/>
    <col min="11216" max="11216" width="11.140625" style="3" bestFit="1" customWidth="1"/>
    <col min="11217" max="11217" width="10.140625" style="3" bestFit="1" customWidth="1"/>
    <col min="11218" max="11456" width="9.140625" style="3"/>
    <col min="11457" max="11457" width="13.5703125" style="3" customWidth="1"/>
    <col min="11458" max="11458" width="9.7109375" style="3" customWidth="1"/>
    <col min="11459" max="11459" width="10.140625" style="3" customWidth="1"/>
    <col min="11460" max="11460" width="9.28515625" style="3" customWidth="1"/>
    <col min="11461" max="11461" width="10.5703125" style="3" customWidth="1"/>
    <col min="11462" max="11462" width="11.7109375" style="3" customWidth="1"/>
    <col min="11463" max="11463" width="1.140625" style="3" customWidth="1"/>
    <col min="11464" max="11464" width="9.28515625" style="3" customWidth="1"/>
    <col min="11465" max="11465" width="10.28515625" style="3" customWidth="1"/>
    <col min="11466" max="11466" width="8.85546875" style="3" customWidth="1"/>
    <col min="11467" max="11467" width="10.5703125" style="3" customWidth="1"/>
    <col min="11468" max="11468" width="10.85546875" style="3" customWidth="1"/>
    <col min="11469" max="11469" width="12" style="3" bestFit="1" customWidth="1"/>
    <col min="11470" max="11471" width="11" style="3" bestFit="1" customWidth="1"/>
    <col min="11472" max="11472" width="11.140625" style="3" bestFit="1" customWidth="1"/>
    <col min="11473" max="11473" width="10.140625" style="3" bestFit="1" customWidth="1"/>
    <col min="11474" max="11712" width="9.140625" style="3"/>
    <col min="11713" max="11713" width="13.5703125" style="3" customWidth="1"/>
    <col min="11714" max="11714" width="9.7109375" style="3" customWidth="1"/>
    <col min="11715" max="11715" width="10.140625" style="3" customWidth="1"/>
    <col min="11716" max="11716" width="9.28515625" style="3" customWidth="1"/>
    <col min="11717" max="11717" width="10.5703125" style="3" customWidth="1"/>
    <col min="11718" max="11718" width="11.7109375" style="3" customWidth="1"/>
    <col min="11719" max="11719" width="1.140625" style="3" customWidth="1"/>
    <col min="11720" max="11720" width="9.28515625" style="3" customWidth="1"/>
    <col min="11721" max="11721" width="10.28515625" style="3" customWidth="1"/>
    <col min="11722" max="11722" width="8.85546875" style="3" customWidth="1"/>
    <col min="11723" max="11723" width="10.5703125" style="3" customWidth="1"/>
    <col min="11724" max="11724" width="10.85546875" style="3" customWidth="1"/>
    <col min="11725" max="11725" width="12" style="3" bestFit="1" customWidth="1"/>
    <col min="11726" max="11727" width="11" style="3" bestFit="1" customWidth="1"/>
    <col min="11728" max="11728" width="11.140625" style="3" bestFit="1" customWidth="1"/>
    <col min="11729" max="11729" width="10.140625" style="3" bestFit="1" customWidth="1"/>
    <col min="11730" max="11968" width="9.140625" style="3"/>
    <col min="11969" max="11969" width="13.5703125" style="3" customWidth="1"/>
    <col min="11970" max="11970" width="9.7109375" style="3" customWidth="1"/>
    <col min="11971" max="11971" width="10.140625" style="3" customWidth="1"/>
    <col min="11972" max="11972" width="9.28515625" style="3" customWidth="1"/>
    <col min="11973" max="11973" width="10.5703125" style="3" customWidth="1"/>
    <col min="11974" max="11974" width="11.7109375" style="3" customWidth="1"/>
    <col min="11975" max="11975" width="1.140625" style="3" customWidth="1"/>
    <col min="11976" max="11976" width="9.28515625" style="3" customWidth="1"/>
    <col min="11977" max="11977" width="10.28515625" style="3" customWidth="1"/>
    <col min="11978" max="11978" width="8.85546875" style="3" customWidth="1"/>
    <col min="11979" max="11979" width="10.5703125" style="3" customWidth="1"/>
    <col min="11980" max="11980" width="10.85546875" style="3" customWidth="1"/>
    <col min="11981" max="11981" width="12" style="3" bestFit="1" customWidth="1"/>
    <col min="11982" max="11983" width="11" style="3" bestFit="1" customWidth="1"/>
    <col min="11984" max="11984" width="11.140625" style="3" bestFit="1" customWidth="1"/>
    <col min="11985" max="11985" width="10.140625" style="3" bestFit="1" customWidth="1"/>
    <col min="11986" max="12224" width="9.140625" style="3"/>
    <col min="12225" max="12225" width="13.5703125" style="3" customWidth="1"/>
    <col min="12226" max="12226" width="9.7109375" style="3" customWidth="1"/>
    <col min="12227" max="12227" width="10.140625" style="3" customWidth="1"/>
    <col min="12228" max="12228" width="9.28515625" style="3" customWidth="1"/>
    <col min="12229" max="12229" width="10.5703125" style="3" customWidth="1"/>
    <col min="12230" max="12230" width="11.7109375" style="3" customWidth="1"/>
    <col min="12231" max="12231" width="1.140625" style="3" customWidth="1"/>
    <col min="12232" max="12232" width="9.28515625" style="3" customWidth="1"/>
    <col min="12233" max="12233" width="10.28515625" style="3" customWidth="1"/>
    <col min="12234" max="12234" width="8.85546875" style="3" customWidth="1"/>
    <col min="12235" max="12235" width="10.5703125" style="3" customWidth="1"/>
    <col min="12236" max="12236" width="10.85546875" style="3" customWidth="1"/>
    <col min="12237" max="12237" width="12" style="3" bestFit="1" customWidth="1"/>
    <col min="12238" max="12239" width="11" style="3" bestFit="1" customWidth="1"/>
    <col min="12240" max="12240" width="11.140625" style="3" bestFit="1" customWidth="1"/>
    <col min="12241" max="12241" width="10.140625" style="3" bestFit="1" customWidth="1"/>
    <col min="12242" max="12480" width="9.140625" style="3"/>
    <col min="12481" max="12481" width="13.5703125" style="3" customWidth="1"/>
    <col min="12482" max="12482" width="9.7109375" style="3" customWidth="1"/>
    <col min="12483" max="12483" width="10.140625" style="3" customWidth="1"/>
    <col min="12484" max="12484" width="9.28515625" style="3" customWidth="1"/>
    <col min="12485" max="12485" width="10.5703125" style="3" customWidth="1"/>
    <col min="12486" max="12486" width="11.7109375" style="3" customWidth="1"/>
    <col min="12487" max="12487" width="1.140625" style="3" customWidth="1"/>
    <col min="12488" max="12488" width="9.28515625" style="3" customWidth="1"/>
    <col min="12489" max="12489" width="10.28515625" style="3" customWidth="1"/>
    <col min="12490" max="12490" width="8.85546875" style="3" customWidth="1"/>
    <col min="12491" max="12491" width="10.5703125" style="3" customWidth="1"/>
    <col min="12492" max="12492" width="10.85546875" style="3" customWidth="1"/>
    <col min="12493" max="12493" width="12" style="3" bestFit="1" customWidth="1"/>
    <col min="12494" max="12495" width="11" style="3" bestFit="1" customWidth="1"/>
    <col min="12496" max="12496" width="11.140625" style="3" bestFit="1" customWidth="1"/>
    <col min="12497" max="12497" width="10.140625" style="3" bestFit="1" customWidth="1"/>
    <col min="12498" max="12736" width="9.140625" style="3"/>
    <col min="12737" max="12737" width="13.5703125" style="3" customWidth="1"/>
    <col min="12738" max="12738" width="9.7109375" style="3" customWidth="1"/>
    <col min="12739" max="12739" width="10.140625" style="3" customWidth="1"/>
    <col min="12740" max="12740" width="9.28515625" style="3" customWidth="1"/>
    <col min="12741" max="12741" width="10.5703125" style="3" customWidth="1"/>
    <col min="12742" max="12742" width="11.7109375" style="3" customWidth="1"/>
    <col min="12743" max="12743" width="1.140625" style="3" customWidth="1"/>
    <col min="12744" max="12744" width="9.28515625" style="3" customWidth="1"/>
    <col min="12745" max="12745" width="10.28515625" style="3" customWidth="1"/>
    <col min="12746" max="12746" width="8.85546875" style="3" customWidth="1"/>
    <col min="12747" max="12747" width="10.5703125" style="3" customWidth="1"/>
    <col min="12748" max="12748" width="10.85546875" style="3" customWidth="1"/>
    <col min="12749" max="12749" width="12" style="3" bestFit="1" customWidth="1"/>
    <col min="12750" max="12751" width="11" style="3" bestFit="1" customWidth="1"/>
    <col min="12752" max="12752" width="11.140625" style="3" bestFit="1" customWidth="1"/>
    <col min="12753" max="12753" width="10.140625" style="3" bestFit="1" customWidth="1"/>
    <col min="12754" max="12992" width="9.140625" style="3"/>
    <col min="12993" max="12993" width="13.5703125" style="3" customWidth="1"/>
    <col min="12994" max="12994" width="9.7109375" style="3" customWidth="1"/>
    <col min="12995" max="12995" width="10.140625" style="3" customWidth="1"/>
    <col min="12996" max="12996" width="9.28515625" style="3" customWidth="1"/>
    <col min="12997" max="12997" width="10.5703125" style="3" customWidth="1"/>
    <col min="12998" max="12998" width="11.7109375" style="3" customWidth="1"/>
    <col min="12999" max="12999" width="1.140625" style="3" customWidth="1"/>
    <col min="13000" max="13000" width="9.28515625" style="3" customWidth="1"/>
    <col min="13001" max="13001" width="10.28515625" style="3" customWidth="1"/>
    <col min="13002" max="13002" width="8.85546875" style="3" customWidth="1"/>
    <col min="13003" max="13003" width="10.5703125" style="3" customWidth="1"/>
    <col min="13004" max="13004" width="10.85546875" style="3" customWidth="1"/>
    <col min="13005" max="13005" width="12" style="3" bestFit="1" customWidth="1"/>
    <col min="13006" max="13007" width="11" style="3" bestFit="1" customWidth="1"/>
    <col min="13008" max="13008" width="11.140625" style="3" bestFit="1" customWidth="1"/>
    <col min="13009" max="13009" width="10.140625" style="3" bestFit="1" customWidth="1"/>
    <col min="13010" max="13248" width="9.140625" style="3"/>
    <col min="13249" max="13249" width="13.5703125" style="3" customWidth="1"/>
    <col min="13250" max="13250" width="9.7109375" style="3" customWidth="1"/>
    <col min="13251" max="13251" width="10.140625" style="3" customWidth="1"/>
    <col min="13252" max="13252" width="9.28515625" style="3" customWidth="1"/>
    <col min="13253" max="13253" width="10.5703125" style="3" customWidth="1"/>
    <col min="13254" max="13254" width="11.7109375" style="3" customWidth="1"/>
    <col min="13255" max="13255" width="1.140625" style="3" customWidth="1"/>
    <col min="13256" max="13256" width="9.28515625" style="3" customWidth="1"/>
    <col min="13257" max="13257" width="10.28515625" style="3" customWidth="1"/>
    <col min="13258" max="13258" width="8.85546875" style="3" customWidth="1"/>
    <col min="13259" max="13259" width="10.5703125" style="3" customWidth="1"/>
    <col min="13260" max="13260" width="10.85546875" style="3" customWidth="1"/>
    <col min="13261" max="13261" width="12" style="3" bestFit="1" customWidth="1"/>
    <col min="13262" max="13263" width="11" style="3" bestFit="1" customWidth="1"/>
    <col min="13264" max="13264" width="11.140625" style="3" bestFit="1" customWidth="1"/>
    <col min="13265" max="13265" width="10.140625" style="3" bestFit="1" customWidth="1"/>
    <col min="13266" max="13504" width="9.140625" style="3"/>
    <col min="13505" max="13505" width="13.5703125" style="3" customWidth="1"/>
    <col min="13506" max="13506" width="9.7109375" style="3" customWidth="1"/>
    <col min="13507" max="13507" width="10.140625" style="3" customWidth="1"/>
    <col min="13508" max="13508" width="9.28515625" style="3" customWidth="1"/>
    <col min="13509" max="13509" width="10.5703125" style="3" customWidth="1"/>
    <col min="13510" max="13510" width="11.7109375" style="3" customWidth="1"/>
    <col min="13511" max="13511" width="1.140625" style="3" customWidth="1"/>
    <col min="13512" max="13512" width="9.28515625" style="3" customWidth="1"/>
    <col min="13513" max="13513" width="10.28515625" style="3" customWidth="1"/>
    <col min="13514" max="13514" width="8.85546875" style="3" customWidth="1"/>
    <col min="13515" max="13515" width="10.5703125" style="3" customWidth="1"/>
    <col min="13516" max="13516" width="10.85546875" style="3" customWidth="1"/>
    <col min="13517" max="13517" width="12" style="3" bestFit="1" customWidth="1"/>
    <col min="13518" max="13519" width="11" style="3" bestFit="1" customWidth="1"/>
    <col min="13520" max="13520" width="11.140625" style="3" bestFit="1" customWidth="1"/>
    <col min="13521" max="13521" width="10.140625" style="3" bestFit="1" customWidth="1"/>
    <col min="13522" max="13760" width="9.140625" style="3"/>
    <col min="13761" max="13761" width="13.5703125" style="3" customWidth="1"/>
    <col min="13762" max="13762" width="9.7109375" style="3" customWidth="1"/>
    <col min="13763" max="13763" width="10.140625" style="3" customWidth="1"/>
    <col min="13764" max="13764" width="9.28515625" style="3" customWidth="1"/>
    <col min="13765" max="13765" width="10.5703125" style="3" customWidth="1"/>
    <col min="13766" max="13766" width="11.7109375" style="3" customWidth="1"/>
    <col min="13767" max="13767" width="1.140625" style="3" customWidth="1"/>
    <col min="13768" max="13768" width="9.28515625" style="3" customWidth="1"/>
    <col min="13769" max="13769" width="10.28515625" style="3" customWidth="1"/>
    <col min="13770" max="13770" width="8.85546875" style="3" customWidth="1"/>
    <col min="13771" max="13771" width="10.5703125" style="3" customWidth="1"/>
    <col min="13772" max="13772" width="10.85546875" style="3" customWidth="1"/>
    <col min="13773" max="13773" width="12" style="3" bestFit="1" customWidth="1"/>
    <col min="13774" max="13775" width="11" style="3" bestFit="1" customWidth="1"/>
    <col min="13776" max="13776" width="11.140625" style="3" bestFit="1" customWidth="1"/>
    <col min="13777" max="13777" width="10.140625" style="3" bestFit="1" customWidth="1"/>
    <col min="13778" max="14016" width="9.140625" style="3"/>
    <col min="14017" max="14017" width="13.5703125" style="3" customWidth="1"/>
    <col min="14018" max="14018" width="9.7109375" style="3" customWidth="1"/>
    <col min="14019" max="14019" width="10.140625" style="3" customWidth="1"/>
    <col min="14020" max="14020" width="9.28515625" style="3" customWidth="1"/>
    <col min="14021" max="14021" width="10.5703125" style="3" customWidth="1"/>
    <col min="14022" max="14022" width="11.7109375" style="3" customWidth="1"/>
    <col min="14023" max="14023" width="1.140625" style="3" customWidth="1"/>
    <col min="14024" max="14024" width="9.28515625" style="3" customWidth="1"/>
    <col min="14025" max="14025" width="10.28515625" style="3" customWidth="1"/>
    <col min="14026" max="14026" width="8.85546875" style="3" customWidth="1"/>
    <col min="14027" max="14027" width="10.5703125" style="3" customWidth="1"/>
    <col min="14028" max="14028" width="10.85546875" style="3" customWidth="1"/>
    <col min="14029" max="14029" width="12" style="3" bestFit="1" customWidth="1"/>
    <col min="14030" max="14031" width="11" style="3" bestFit="1" customWidth="1"/>
    <col min="14032" max="14032" width="11.140625" style="3" bestFit="1" customWidth="1"/>
    <col min="14033" max="14033" width="10.140625" style="3" bestFit="1" customWidth="1"/>
    <col min="14034" max="14272" width="9.140625" style="3"/>
    <col min="14273" max="14273" width="13.5703125" style="3" customWidth="1"/>
    <col min="14274" max="14274" width="9.7109375" style="3" customWidth="1"/>
    <col min="14275" max="14275" width="10.140625" style="3" customWidth="1"/>
    <col min="14276" max="14276" width="9.28515625" style="3" customWidth="1"/>
    <col min="14277" max="14277" width="10.5703125" style="3" customWidth="1"/>
    <col min="14278" max="14278" width="11.7109375" style="3" customWidth="1"/>
    <col min="14279" max="14279" width="1.140625" style="3" customWidth="1"/>
    <col min="14280" max="14280" width="9.28515625" style="3" customWidth="1"/>
    <col min="14281" max="14281" width="10.28515625" style="3" customWidth="1"/>
    <col min="14282" max="14282" width="8.85546875" style="3" customWidth="1"/>
    <col min="14283" max="14283" width="10.5703125" style="3" customWidth="1"/>
    <col min="14284" max="14284" width="10.85546875" style="3" customWidth="1"/>
    <col min="14285" max="14285" width="12" style="3" bestFit="1" customWidth="1"/>
    <col min="14286" max="14287" width="11" style="3" bestFit="1" customWidth="1"/>
    <col min="14288" max="14288" width="11.140625" style="3" bestFit="1" customWidth="1"/>
    <col min="14289" max="14289" width="10.140625" style="3" bestFit="1" customWidth="1"/>
    <col min="14290" max="14528" width="9.140625" style="3"/>
    <col min="14529" max="14529" width="13.5703125" style="3" customWidth="1"/>
    <col min="14530" max="14530" width="9.7109375" style="3" customWidth="1"/>
    <col min="14531" max="14531" width="10.140625" style="3" customWidth="1"/>
    <col min="14532" max="14532" width="9.28515625" style="3" customWidth="1"/>
    <col min="14533" max="14533" width="10.5703125" style="3" customWidth="1"/>
    <col min="14534" max="14534" width="11.7109375" style="3" customWidth="1"/>
    <col min="14535" max="14535" width="1.140625" style="3" customWidth="1"/>
    <col min="14536" max="14536" width="9.28515625" style="3" customWidth="1"/>
    <col min="14537" max="14537" width="10.28515625" style="3" customWidth="1"/>
    <col min="14538" max="14538" width="8.85546875" style="3" customWidth="1"/>
    <col min="14539" max="14539" width="10.5703125" style="3" customWidth="1"/>
    <col min="14540" max="14540" width="10.85546875" style="3" customWidth="1"/>
    <col min="14541" max="14541" width="12" style="3" bestFit="1" customWidth="1"/>
    <col min="14542" max="14543" width="11" style="3" bestFit="1" customWidth="1"/>
    <col min="14544" max="14544" width="11.140625" style="3" bestFit="1" customWidth="1"/>
    <col min="14545" max="14545" width="10.140625" style="3" bestFit="1" customWidth="1"/>
    <col min="14546" max="14784" width="9.140625" style="3"/>
    <col min="14785" max="14785" width="13.5703125" style="3" customWidth="1"/>
    <col min="14786" max="14786" width="9.7109375" style="3" customWidth="1"/>
    <col min="14787" max="14787" width="10.140625" style="3" customWidth="1"/>
    <col min="14788" max="14788" width="9.28515625" style="3" customWidth="1"/>
    <col min="14789" max="14789" width="10.5703125" style="3" customWidth="1"/>
    <col min="14790" max="14790" width="11.7109375" style="3" customWidth="1"/>
    <col min="14791" max="14791" width="1.140625" style="3" customWidth="1"/>
    <col min="14792" max="14792" width="9.28515625" style="3" customWidth="1"/>
    <col min="14793" max="14793" width="10.28515625" style="3" customWidth="1"/>
    <col min="14794" max="14794" width="8.85546875" style="3" customWidth="1"/>
    <col min="14795" max="14795" width="10.5703125" style="3" customWidth="1"/>
    <col min="14796" max="14796" width="10.85546875" style="3" customWidth="1"/>
    <col min="14797" max="14797" width="12" style="3" bestFit="1" customWidth="1"/>
    <col min="14798" max="14799" width="11" style="3" bestFit="1" customWidth="1"/>
    <col min="14800" max="14800" width="11.140625" style="3" bestFit="1" customWidth="1"/>
    <col min="14801" max="14801" width="10.140625" style="3" bestFit="1" customWidth="1"/>
    <col min="14802" max="15040" width="9.140625" style="3"/>
    <col min="15041" max="15041" width="13.5703125" style="3" customWidth="1"/>
    <col min="15042" max="15042" width="9.7109375" style="3" customWidth="1"/>
    <col min="15043" max="15043" width="10.140625" style="3" customWidth="1"/>
    <col min="15044" max="15044" width="9.28515625" style="3" customWidth="1"/>
    <col min="15045" max="15045" width="10.5703125" style="3" customWidth="1"/>
    <col min="15046" max="15046" width="11.7109375" style="3" customWidth="1"/>
    <col min="15047" max="15047" width="1.140625" style="3" customWidth="1"/>
    <col min="15048" max="15048" width="9.28515625" style="3" customWidth="1"/>
    <col min="15049" max="15049" width="10.28515625" style="3" customWidth="1"/>
    <col min="15050" max="15050" width="8.85546875" style="3" customWidth="1"/>
    <col min="15051" max="15051" width="10.5703125" style="3" customWidth="1"/>
    <col min="15052" max="15052" width="10.85546875" style="3" customWidth="1"/>
    <col min="15053" max="15053" width="12" style="3" bestFit="1" customWidth="1"/>
    <col min="15054" max="15055" width="11" style="3" bestFit="1" customWidth="1"/>
    <col min="15056" max="15056" width="11.140625" style="3" bestFit="1" customWidth="1"/>
    <col min="15057" max="15057" width="10.140625" style="3" bestFit="1" customWidth="1"/>
    <col min="15058" max="15296" width="9.140625" style="3"/>
    <col min="15297" max="15297" width="13.5703125" style="3" customWidth="1"/>
    <col min="15298" max="15298" width="9.7109375" style="3" customWidth="1"/>
    <col min="15299" max="15299" width="10.140625" style="3" customWidth="1"/>
    <col min="15300" max="15300" width="9.28515625" style="3" customWidth="1"/>
    <col min="15301" max="15301" width="10.5703125" style="3" customWidth="1"/>
    <col min="15302" max="15302" width="11.7109375" style="3" customWidth="1"/>
    <col min="15303" max="15303" width="1.140625" style="3" customWidth="1"/>
    <col min="15304" max="15304" width="9.28515625" style="3" customWidth="1"/>
    <col min="15305" max="15305" width="10.28515625" style="3" customWidth="1"/>
    <col min="15306" max="15306" width="8.85546875" style="3" customWidth="1"/>
    <col min="15307" max="15307" width="10.5703125" style="3" customWidth="1"/>
    <col min="15308" max="15308" width="10.85546875" style="3" customWidth="1"/>
    <col min="15309" max="15309" width="12" style="3" bestFit="1" customWidth="1"/>
    <col min="15310" max="15311" width="11" style="3" bestFit="1" customWidth="1"/>
    <col min="15312" max="15312" width="11.140625" style="3" bestFit="1" customWidth="1"/>
    <col min="15313" max="15313" width="10.140625" style="3" bestFit="1" customWidth="1"/>
    <col min="15314" max="15552" width="9.140625" style="3"/>
    <col min="15553" max="15553" width="13.5703125" style="3" customWidth="1"/>
    <col min="15554" max="15554" width="9.7109375" style="3" customWidth="1"/>
    <col min="15555" max="15555" width="10.140625" style="3" customWidth="1"/>
    <col min="15556" max="15556" width="9.28515625" style="3" customWidth="1"/>
    <col min="15557" max="15557" width="10.5703125" style="3" customWidth="1"/>
    <col min="15558" max="15558" width="11.7109375" style="3" customWidth="1"/>
    <col min="15559" max="15559" width="1.140625" style="3" customWidth="1"/>
    <col min="15560" max="15560" width="9.28515625" style="3" customWidth="1"/>
    <col min="15561" max="15561" width="10.28515625" style="3" customWidth="1"/>
    <col min="15562" max="15562" width="8.85546875" style="3" customWidth="1"/>
    <col min="15563" max="15563" width="10.5703125" style="3" customWidth="1"/>
    <col min="15564" max="15564" width="10.85546875" style="3" customWidth="1"/>
    <col min="15565" max="15565" width="12" style="3" bestFit="1" customWidth="1"/>
    <col min="15566" max="15567" width="11" style="3" bestFit="1" customWidth="1"/>
    <col min="15568" max="15568" width="11.140625" style="3" bestFit="1" customWidth="1"/>
    <col min="15569" max="15569" width="10.140625" style="3" bestFit="1" customWidth="1"/>
    <col min="15570" max="15808" width="9.140625" style="3"/>
    <col min="15809" max="15809" width="13.5703125" style="3" customWidth="1"/>
    <col min="15810" max="15810" width="9.7109375" style="3" customWidth="1"/>
    <col min="15811" max="15811" width="10.140625" style="3" customWidth="1"/>
    <col min="15812" max="15812" width="9.28515625" style="3" customWidth="1"/>
    <col min="15813" max="15813" width="10.5703125" style="3" customWidth="1"/>
    <col min="15814" max="15814" width="11.7109375" style="3" customWidth="1"/>
    <col min="15815" max="15815" width="1.140625" style="3" customWidth="1"/>
    <col min="15816" max="15816" width="9.28515625" style="3" customWidth="1"/>
    <col min="15817" max="15817" width="10.28515625" style="3" customWidth="1"/>
    <col min="15818" max="15818" width="8.85546875" style="3" customWidth="1"/>
    <col min="15819" max="15819" width="10.5703125" style="3" customWidth="1"/>
    <col min="15820" max="15820" width="10.85546875" style="3" customWidth="1"/>
    <col min="15821" max="15821" width="12" style="3" bestFit="1" customWidth="1"/>
    <col min="15822" max="15823" width="11" style="3" bestFit="1" customWidth="1"/>
    <col min="15824" max="15824" width="11.140625" style="3" bestFit="1" customWidth="1"/>
    <col min="15825" max="15825" width="10.140625" style="3" bestFit="1" customWidth="1"/>
    <col min="15826" max="16064" width="9.140625" style="3"/>
    <col min="16065" max="16065" width="13.5703125" style="3" customWidth="1"/>
    <col min="16066" max="16066" width="9.7109375" style="3" customWidth="1"/>
    <col min="16067" max="16067" width="10.140625" style="3" customWidth="1"/>
    <col min="16068" max="16068" width="9.28515625" style="3" customWidth="1"/>
    <col min="16069" max="16069" width="10.5703125" style="3" customWidth="1"/>
    <col min="16070" max="16070" width="11.7109375" style="3" customWidth="1"/>
    <col min="16071" max="16071" width="1.140625" style="3" customWidth="1"/>
    <col min="16072" max="16072" width="9.28515625" style="3" customWidth="1"/>
    <col min="16073" max="16073" width="10.28515625" style="3" customWidth="1"/>
    <col min="16074" max="16074" width="8.85546875" style="3" customWidth="1"/>
    <col min="16075" max="16075" width="10.5703125" style="3" customWidth="1"/>
    <col min="16076" max="16076" width="10.85546875" style="3" customWidth="1"/>
    <col min="16077" max="16077" width="12" style="3" bestFit="1" customWidth="1"/>
    <col min="16078" max="16079" width="11" style="3" bestFit="1" customWidth="1"/>
    <col min="16080" max="16080" width="11.140625" style="3" bestFit="1" customWidth="1"/>
    <col min="16081" max="16081" width="10.140625" style="3" bestFit="1" customWidth="1"/>
    <col min="16082" max="16379" width="9.140625" style="3"/>
    <col min="16380" max="16384" width="9.140625" style="3" customWidth="1"/>
  </cols>
  <sheetData>
    <row r="1" spans="1:177" ht="12.75" x14ac:dyDescent="0.2">
      <c r="A1" s="100" t="s">
        <v>126</v>
      </c>
      <c r="B1" s="101"/>
      <c r="C1" s="101"/>
      <c r="D1" s="101"/>
      <c r="E1" s="101"/>
      <c r="F1" s="101"/>
      <c r="G1" s="102"/>
      <c r="H1" s="103"/>
      <c r="I1" s="103"/>
      <c r="J1" s="103"/>
      <c r="K1" s="103"/>
      <c r="L1" s="10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</row>
    <row r="2" spans="1:177" x14ac:dyDescent="0.2">
      <c r="A2" s="103"/>
      <c r="B2" s="101"/>
      <c r="C2" s="101"/>
      <c r="D2" s="101"/>
      <c r="E2" s="101"/>
      <c r="F2" s="101"/>
      <c r="G2" s="102"/>
      <c r="H2" s="103"/>
      <c r="I2" s="103"/>
      <c r="J2" s="103"/>
      <c r="K2" s="103"/>
      <c r="L2" s="10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</row>
    <row r="3" spans="1:177" x14ac:dyDescent="0.2">
      <c r="A3" s="4"/>
      <c r="B3" s="164" t="s">
        <v>120</v>
      </c>
      <c r="C3" s="164"/>
      <c r="D3" s="164"/>
      <c r="E3" s="164"/>
      <c r="F3" s="164"/>
      <c r="G3" s="5"/>
      <c r="H3" s="165" t="s">
        <v>0</v>
      </c>
      <c r="I3" s="165"/>
      <c r="J3" s="165"/>
      <c r="K3" s="165"/>
      <c r="L3" s="165"/>
    </row>
    <row r="4" spans="1:177" x14ac:dyDescent="0.2">
      <c r="A4" s="4"/>
      <c r="B4" s="25"/>
      <c r="C4" s="25"/>
      <c r="D4" s="25"/>
      <c r="E4" s="25"/>
      <c r="F4" s="25"/>
      <c r="G4" s="5"/>
      <c r="H4" s="6"/>
      <c r="I4" s="6"/>
      <c r="J4" s="6"/>
      <c r="K4" s="6"/>
      <c r="L4" s="6"/>
    </row>
    <row r="5" spans="1:177" s="8" customFormat="1" ht="27" customHeight="1" x14ac:dyDescent="0.25">
      <c r="A5" s="10" t="s">
        <v>35</v>
      </c>
      <c r="B5" s="26" t="s">
        <v>101</v>
      </c>
      <c r="C5" s="26" t="s">
        <v>102</v>
      </c>
      <c r="D5" s="26" t="s">
        <v>103</v>
      </c>
      <c r="E5" s="26" t="s">
        <v>104</v>
      </c>
      <c r="F5" s="26" t="s">
        <v>105</v>
      </c>
      <c r="G5" s="9"/>
      <c r="H5" s="11" t="s">
        <v>101</v>
      </c>
      <c r="I5" s="11" t="s">
        <v>102</v>
      </c>
      <c r="J5" s="11" t="s">
        <v>103</v>
      </c>
      <c r="K5" s="11" t="s">
        <v>104</v>
      </c>
      <c r="L5" s="11" t="s">
        <v>105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</row>
    <row r="6" spans="1:177" ht="9.9499999999999993" customHeight="1" x14ac:dyDescent="0.2">
      <c r="A6" s="104"/>
      <c r="B6" s="105"/>
      <c r="C6" s="105"/>
      <c r="D6" s="105"/>
      <c r="E6" s="105"/>
      <c r="F6" s="105"/>
      <c r="G6" s="106"/>
      <c r="H6" s="107"/>
      <c r="I6" s="107"/>
      <c r="J6" s="108"/>
      <c r="K6" s="107"/>
      <c r="L6" s="107"/>
    </row>
    <row r="7" spans="1:177" ht="15" customHeight="1" x14ac:dyDescent="0.2">
      <c r="A7" s="109">
        <v>2019</v>
      </c>
      <c r="B7" s="110">
        <v>995071.91607899999</v>
      </c>
      <c r="C7" s="110">
        <v>823483.65429099998</v>
      </c>
      <c r="D7" s="110">
        <v>849410.81168000004</v>
      </c>
      <c r="E7" s="111">
        <v>1844482.7277589999</v>
      </c>
      <c r="F7" s="111">
        <v>145661.104399</v>
      </c>
      <c r="G7" s="112"/>
      <c r="H7" s="113">
        <v>-0.84845189633597584</v>
      </c>
      <c r="I7" s="113">
        <v>2.3807315497969985</v>
      </c>
      <c r="J7" s="113">
        <v>-3.4545425369332743</v>
      </c>
      <c r="K7" s="113">
        <v>-2.0658566479313833</v>
      </c>
      <c r="L7" s="113">
        <v>17.674703525161956</v>
      </c>
    </row>
    <row r="8" spans="1:177" ht="15" customHeight="1" x14ac:dyDescent="0.2">
      <c r="A8" s="109" t="s">
        <v>117</v>
      </c>
      <c r="B8" s="114">
        <v>983826.76591900003</v>
      </c>
      <c r="C8" s="114">
        <v>799197.14916999999</v>
      </c>
      <c r="D8" s="114">
        <v>800481.31974299997</v>
      </c>
      <c r="E8" s="111">
        <v>1784308.0856619999</v>
      </c>
      <c r="F8" s="111">
        <v>183345.44617600006</v>
      </c>
      <c r="G8" s="112"/>
      <c r="H8" s="113">
        <v>-1.1300841656058953</v>
      </c>
      <c r="I8" s="113">
        <v>-2.9492394893873275</v>
      </c>
      <c r="J8" s="113">
        <v>-5.7604037132780643</v>
      </c>
      <c r="K8" s="113">
        <v>-3.2624128809333284</v>
      </c>
      <c r="L8" s="113">
        <v>25.871245403833942</v>
      </c>
    </row>
    <row r="9" spans="1:177" ht="15" customHeight="1" x14ac:dyDescent="0.2">
      <c r="A9" s="109" t="s">
        <v>118</v>
      </c>
      <c r="B9" s="114">
        <v>1241022.092831</v>
      </c>
      <c r="C9" s="114">
        <v>1012000.92299</v>
      </c>
      <c r="D9" s="114">
        <v>987343.97411299997</v>
      </c>
      <c r="E9" s="114">
        <v>2228366.0669439998</v>
      </c>
      <c r="F9" s="114">
        <v>253678.11871800001</v>
      </c>
      <c r="G9" s="112"/>
      <c r="H9" s="113">
        <v>26.142338856958407</v>
      </c>
      <c r="I9" s="113">
        <v>26.627193808311965</v>
      </c>
      <c r="J9" s="113">
        <v>23.343787014292044</v>
      </c>
      <c r="K9" s="113">
        <v>24.886844645847642</v>
      </c>
      <c r="L9" s="113">
        <v>38.360741435860383</v>
      </c>
    </row>
    <row r="10" spans="1:177" ht="15" customHeight="1" x14ac:dyDescent="0.2">
      <c r="A10" s="109" t="s">
        <v>133</v>
      </c>
      <c r="B10" s="114">
        <v>1550009.2746339999</v>
      </c>
      <c r="C10" s="114">
        <v>1222034.02627</v>
      </c>
      <c r="D10" s="114">
        <v>1293811.392156</v>
      </c>
      <c r="E10" s="114">
        <v>2843820.6667900002</v>
      </c>
      <c r="F10" s="114">
        <v>256197.8824779999</v>
      </c>
      <c r="G10" s="114">
        <f>SUM(G66:G75)</f>
        <v>0</v>
      </c>
      <c r="H10" s="113">
        <v>24.897798644192001</v>
      </c>
      <c r="I10" s="113">
        <v>20.754240288580792</v>
      </c>
      <c r="J10" s="113">
        <v>31.039579526306539</v>
      </c>
      <c r="K10" s="113">
        <v>27.619097641799939</v>
      </c>
      <c r="L10" s="113">
        <v>0.99329172446322345</v>
      </c>
      <c r="M10" s="99"/>
    </row>
    <row r="11" spans="1:177" ht="15" customHeight="1" x14ac:dyDescent="0.2">
      <c r="A11" s="109">
        <v>2023</v>
      </c>
      <c r="B11" s="114">
        <v>1426198.7043580001</v>
      </c>
      <c r="C11" s="114">
        <v>1111064.724832</v>
      </c>
      <c r="D11" s="114">
        <v>1211044.0406490001</v>
      </c>
      <c r="E11" s="114">
        <v>2637242.7450069999</v>
      </c>
      <c r="F11" s="114">
        <v>215154.66370899999</v>
      </c>
      <c r="G11" s="114">
        <f>SUM(G67:G76)</f>
        <v>0</v>
      </c>
      <c r="H11" s="113">
        <v>-7.987730931818775</v>
      </c>
      <c r="I11" s="113">
        <v>-9.0807047146396016</v>
      </c>
      <c r="J11" s="113">
        <v>-6.3971728807455372</v>
      </c>
      <c r="K11" s="113">
        <v>-7.2640980563720907</v>
      </c>
      <c r="L11" s="113">
        <v>-16.02012412125395</v>
      </c>
    </row>
    <row r="12" spans="1:177" ht="15" customHeight="1" x14ac:dyDescent="0.2">
      <c r="A12" s="109" t="s">
        <v>180</v>
      </c>
      <c r="B12" s="114">
        <v>1059996.112519</v>
      </c>
      <c r="C12" s="114">
        <v>821869.57073499996</v>
      </c>
      <c r="D12" s="114">
        <v>881725.17285600002</v>
      </c>
      <c r="E12" s="114">
        <v>1941721.2853750004</v>
      </c>
      <c r="F12" s="114">
        <v>178270.93966300006</v>
      </c>
      <c r="G12" s="114"/>
      <c r="H12" s="113">
        <v>-8.3628499209216898</v>
      </c>
      <c r="I12" s="113">
        <v>-9.8792580391209519</v>
      </c>
      <c r="J12" s="113">
        <v>-8.9857080328881835</v>
      </c>
      <c r="K12" s="113">
        <v>-8.6467398128351256</v>
      </c>
      <c r="L12" s="113">
        <v>-5.1524561407119807</v>
      </c>
      <c r="M12" s="99"/>
      <c r="O12" s="113"/>
      <c r="P12" s="113"/>
      <c r="Q12" s="113"/>
      <c r="R12" s="113"/>
      <c r="S12" s="113"/>
    </row>
    <row r="13" spans="1:177" ht="15" customHeight="1" x14ac:dyDescent="0.2">
      <c r="A13" s="109" t="s">
        <v>181</v>
      </c>
      <c r="B13" s="114">
        <v>1115216.1479489999</v>
      </c>
      <c r="C13" s="114">
        <v>899936.32816499996</v>
      </c>
      <c r="D13" s="114">
        <v>1024006.935916</v>
      </c>
      <c r="E13" s="114">
        <v>2139223.0838649999</v>
      </c>
      <c r="F13" s="114">
        <v>91209.212032999843</v>
      </c>
      <c r="G13" s="114"/>
      <c r="H13" s="113">
        <f>(B13/B12-1)*100</f>
        <v>5.2094564100592544</v>
      </c>
      <c r="I13" s="113">
        <f t="shared" ref="I13:L13" si="0">(C13/C12-1)*100</f>
        <v>9.4986796214129967</v>
      </c>
      <c r="J13" s="113">
        <f t="shared" si="0"/>
        <v>16.136747304053323</v>
      </c>
      <c r="K13" s="113">
        <f t="shared" si="0"/>
        <v>10.171480324059811</v>
      </c>
      <c r="L13" s="113">
        <f t="shared" si="0"/>
        <v>-48.836746917125154</v>
      </c>
      <c r="M13" s="113"/>
    </row>
    <row r="14" spans="1:177" ht="9.9499999999999993" customHeight="1" x14ac:dyDescent="0.2">
      <c r="A14" s="109"/>
      <c r="B14" s="111"/>
      <c r="C14" s="111"/>
      <c r="D14" s="111"/>
      <c r="E14" s="111"/>
      <c r="F14" s="111"/>
      <c r="G14" s="112"/>
      <c r="H14" s="113"/>
      <c r="I14" s="113"/>
      <c r="J14" s="113"/>
      <c r="K14" s="113"/>
      <c r="L14" s="113"/>
    </row>
    <row r="15" spans="1:177" ht="15" customHeight="1" x14ac:dyDescent="0.2">
      <c r="A15" s="32">
        <v>2021</v>
      </c>
      <c r="B15" s="33"/>
      <c r="C15" s="33"/>
      <c r="D15" s="33"/>
      <c r="E15" s="33"/>
      <c r="F15" s="33"/>
      <c r="G15" s="34"/>
      <c r="H15" s="34"/>
      <c r="I15" s="34"/>
      <c r="J15" s="34"/>
      <c r="K15" s="34"/>
      <c r="L15" s="34"/>
      <c r="M15" s="113"/>
    </row>
    <row r="16" spans="1:177" ht="15" customHeight="1" x14ac:dyDescent="0.2">
      <c r="A16" s="106" t="s">
        <v>36</v>
      </c>
      <c r="B16" s="115">
        <f>SUM(B53:B55)</f>
        <v>344289.86149699998</v>
      </c>
      <c r="C16" s="115">
        <f t="shared" ref="C16:F16" si="1">SUM(C53:C55)</f>
        <v>282219.87445299997</v>
      </c>
      <c r="D16" s="115">
        <f t="shared" si="1"/>
        <v>280655.824027</v>
      </c>
      <c r="E16" s="115">
        <f t="shared" si="1"/>
        <v>624945.68552400009</v>
      </c>
      <c r="F16" s="115">
        <f t="shared" si="1"/>
        <v>63634.037469999981</v>
      </c>
      <c r="G16" s="112"/>
      <c r="H16" s="113">
        <v>18.228144540866545</v>
      </c>
      <c r="I16" s="113">
        <v>18.135726957140182</v>
      </c>
      <c r="J16" s="113">
        <v>10.070173132239304</v>
      </c>
      <c r="K16" s="113">
        <v>14.480943086675651</v>
      </c>
      <c r="L16" s="113">
        <v>64.2965795469688</v>
      </c>
      <c r="M16" s="113"/>
    </row>
    <row r="17" spans="1:13" ht="15" customHeight="1" x14ac:dyDescent="0.2">
      <c r="A17" s="106" t="s">
        <v>37</v>
      </c>
      <c r="B17" s="115">
        <f>SUM(B56:B58)</f>
        <v>392347.97983700002</v>
      </c>
      <c r="C17" s="115">
        <f>SUM(C56:C58)</f>
        <v>310278.258134</v>
      </c>
      <c r="D17" s="115">
        <f>SUM(D56:D58)</f>
        <v>332992.31774900004</v>
      </c>
      <c r="E17" s="115">
        <f>SUM(E56:E58)</f>
        <v>725340.29758600006</v>
      </c>
      <c r="F17" s="115">
        <f>SUM(F56:F58)</f>
        <v>59355.662087999983</v>
      </c>
      <c r="G17" s="112"/>
      <c r="H17" s="113">
        <v>44.021949089928064</v>
      </c>
      <c r="I17" s="113">
        <v>45.855303385698328</v>
      </c>
      <c r="J17" s="113">
        <v>33.30984746956382</v>
      </c>
      <c r="K17" s="113">
        <v>39.008192279920358</v>
      </c>
      <c r="L17" s="113">
        <v>122.47478849293761</v>
      </c>
    </row>
    <row r="18" spans="1:13" ht="15" customHeight="1" x14ac:dyDescent="0.2">
      <c r="A18" s="106" t="s">
        <v>38</v>
      </c>
      <c r="B18" s="115">
        <f>SUM(B59:B61)</f>
        <v>420094.02080300008</v>
      </c>
      <c r="C18" s="115">
        <f>SUM(C59:C61)</f>
        <v>319466.80783900002</v>
      </c>
      <c r="D18" s="115">
        <f>SUM(D59:D61)</f>
        <v>355128.46879700001</v>
      </c>
      <c r="E18" s="115">
        <f>SUM(E59:E61)</f>
        <v>775222.48959999997</v>
      </c>
      <c r="F18" s="115">
        <f>SUM(F59:F61)</f>
        <v>64965.552006000027</v>
      </c>
      <c r="G18" s="112"/>
      <c r="H18" s="113">
        <v>15.651276685630004</v>
      </c>
      <c r="I18" s="113">
        <v>15.533813742752375</v>
      </c>
      <c r="J18" s="113">
        <v>21.014820065626154</v>
      </c>
      <c r="K18" s="113">
        <v>17.973842624752066</v>
      </c>
      <c r="L18" s="113">
        <v>-1.6886227132551588</v>
      </c>
    </row>
    <row r="19" spans="1:13" ht="15" customHeight="1" x14ac:dyDescent="0.2">
      <c r="A19" s="106" t="s">
        <v>39</v>
      </c>
      <c r="B19" s="115">
        <f>SUM(B62:B64)</f>
        <v>393277.41249699995</v>
      </c>
      <c r="C19" s="115">
        <f>SUM(C62:C64)</f>
        <v>310069.08584399999</v>
      </c>
      <c r="D19" s="115">
        <f>SUM(D62:D64)</f>
        <v>325034.78158300003</v>
      </c>
      <c r="E19" s="115">
        <f>SUM(E62:E64)</f>
        <v>718312.19408000004</v>
      </c>
      <c r="F19" s="115">
        <f>SUM(F62:F64)</f>
        <v>68242.630913999994</v>
      </c>
      <c r="G19" s="112"/>
      <c r="H19" s="113">
        <v>29.376099110320002</v>
      </c>
      <c r="I19" s="113">
        <v>29.872494826161816</v>
      </c>
      <c r="J19" s="113">
        <v>29.562453992157998</v>
      </c>
      <c r="K19" s="113">
        <v>29.457693599845449</v>
      </c>
      <c r="L19" s="113">
        <v>28.719723591789069</v>
      </c>
    </row>
    <row r="20" spans="1:13" ht="9.9499999999999993" customHeight="1" x14ac:dyDescent="0.2">
      <c r="A20" s="112"/>
      <c r="B20" s="115"/>
      <c r="C20" s="115"/>
      <c r="D20" s="115"/>
      <c r="E20" s="115"/>
      <c r="F20" s="115"/>
      <c r="G20" s="112"/>
      <c r="H20" s="113"/>
      <c r="I20" s="113"/>
      <c r="J20" s="113"/>
      <c r="K20" s="113"/>
      <c r="L20" s="113"/>
    </row>
    <row r="21" spans="1:13" ht="15" customHeight="1" x14ac:dyDescent="0.2">
      <c r="A21" s="32" t="s">
        <v>133</v>
      </c>
      <c r="B21" s="33"/>
      <c r="C21" s="33"/>
      <c r="D21" s="33"/>
      <c r="E21" s="33"/>
      <c r="F21" s="33"/>
      <c r="G21" s="34"/>
      <c r="H21" s="34"/>
      <c r="I21" s="34"/>
      <c r="J21" s="34"/>
      <c r="K21" s="34"/>
      <c r="L21" s="34"/>
    </row>
    <row r="22" spans="1:13" ht="15" customHeight="1" x14ac:dyDescent="0.2">
      <c r="A22" s="112" t="s">
        <v>36</v>
      </c>
      <c r="B22" s="115">
        <v>344289.86149699998</v>
      </c>
      <c r="C22" s="115">
        <v>282219.87445299997</v>
      </c>
      <c r="D22" s="115">
        <v>280655.824027</v>
      </c>
      <c r="E22" s="115">
        <v>624945.68552399997</v>
      </c>
      <c r="F22" s="115">
        <v>63634.037469999981</v>
      </c>
      <c r="G22" s="112"/>
      <c r="H22" s="113">
        <v>21.782330028186632</v>
      </c>
      <c r="I22" s="113">
        <v>22.011861333686518</v>
      </c>
      <c r="J22" s="113">
        <v>25.514151315780403</v>
      </c>
      <c r="K22" s="113">
        <v>23.430424686930316</v>
      </c>
      <c r="L22" s="113">
        <v>7.6640027392908259</v>
      </c>
    </row>
    <row r="23" spans="1:13" ht="15" customHeight="1" x14ac:dyDescent="0.2">
      <c r="A23" s="112" t="s">
        <v>37</v>
      </c>
      <c r="B23" s="115">
        <v>392347.97983700002</v>
      </c>
      <c r="C23" s="115">
        <v>310278.258134</v>
      </c>
      <c r="D23" s="115">
        <v>332992.31774900004</v>
      </c>
      <c r="E23" s="115">
        <v>725340.29758600006</v>
      </c>
      <c r="F23" s="115">
        <v>59355.662087999983</v>
      </c>
      <c r="G23" s="112"/>
      <c r="H23" s="113">
        <v>29.344659873293725</v>
      </c>
      <c r="I23" s="113">
        <v>24.830338585753438</v>
      </c>
      <c r="J23" s="113">
        <v>34.791718223101078</v>
      </c>
      <c r="K23" s="113">
        <v>31.789623735042756</v>
      </c>
      <c r="L23" s="113">
        <v>5.4402823553297726</v>
      </c>
    </row>
    <row r="24" spans="1:13" ht="15" customHeight="1" x14ac:dyDescent="0.2">
      <c r="A24" s="112" t="s">
        <v>38</v>
      </c>
      <c r="B24" s="115">
        <v>420094.02080300008</v>
      </c>
      <c r="C24" s="115">
        <v>319466.80783900002</v>
      </c>
      <c r="D24" s="115">
        <v>355128.46879700001</v>
      </c>
      <c r="E24" s="115">
        <v>775222.48960000009</v>
      </c>
      <c r="F24" s="115">
        <v>64965.552006000071</v>
      </c>
      <c r="G24" s="112"/>
      <c r="H24" s="113">
        <v>38.468368424574415</v>
      </c>
      <c r="I24" s="113">
        <v>31.314921421889675</v>
      </c>
      <c r="J24" s="113">
        <v>46.469291600993628</v>
      </c>
      <c r="K24" s="113">
        <v>42.02230104428282</v>
      </c>
      <c r="L24" s="113">
        <v>6.628617960118623</v>
      </c>
    </row>
    <row r="25" spans="1:13" ht="15" customHeight="1" x14ac:dyDescent="0.2">
      <c r="A25" s="112" t="s">
        <v>39</v>
      </c>
      <c r="B25" s="115">
        <v>393277.41249699995</v>
      </c>
      <c r="C25" s="115">
        <v>310069.08584399999</v>
      </c>
      <c r="D25" s="115">
        <v>325034.78158300003</v>
      </c>
      <c r="E25" s="115">
        <v>718312.19408000004</v>
      </c>
      <c r="F25" s="115">
        <v>68242.630913999921</v>
      </c>
      <c r="G25" s="112"/>
      <c r="H25" s="113">
        <v>11.856400017796263</v>
      </c>
      <c r="I25" s="113">
        <v>7.3450440655738651</v>
      </c>
      <c r="J25" s="113">
        <v>18.523056978578165</v>
      </c>
      <c r="K25" s="113">
        <v>14.777722250821142</v>
      </c>
      <c r="L25" s="113">
        <v>-11.778500331394573</v>
      </c>
    </row>
    <row r="26" spans="1:13" ht="9.9499999999999993" customHeight="1" x14ac:dyDescent="0.2">
      <c r="A26" s="106"/>
      <c r="B26" s="115"/>
      <c r="C26" s="115"/>
      <c r="D26" s="115"/>
      <c r="E26" s="115"/>
      <c r="F26" s="115"/>
      <c r="G26" s="112"/>
      <c r="H26" s="112"/>
      <c r="I26" s="112"/>
      <c r="J26" s="112"/>
      <c r="K26" s="112"/>
      <c r="L26" s="112"/>
    </row>
    <row r="27" spans="1:13" ht="15" customHeight="1" x14ac:dyDescent="0.2">
      <c r="A27" s="32">
        <v>2023</v>
      </c>
      <c r="B27" s="33"/>
      <c r="C27" s="33"/>
      <c r="D27" s="33"/>
      <c r="E27" s="33"/>
      <c r="F27" s="33"/>
      <c r="G27" s="34"/>
      <c r="H27" s="34"/>
      <c r="I27" s="34"/>
      <c r="J27" s="34"/>
      <c r="K27" s="34"/>
      <c r="L27" s="34"/>
    </row>
    <row r="28" spans="1:13" ht="15" customHeight="1" x14ac:dyDescent="0.2">
      <c r="A28" s="112" t="s">
        <v>36</v>
      </c>
      <c r="B28" s="116">
        <v>355092.46169999999</v>
      </c>
      <c r="C28" s="116">
        <v>276446.49450500001</v>
      </c>
      <c r="D28" s="116">
        <v>291679.941781</v>
      </c>
      <c r="E28" s="116">
        <v>646772.4034810001</v>
      </c>
      <c r="F28" s="116">
        <v>63412.519918999998</v>
      </c>
      <c r="G28" s="24"/>
      <c r="H28" s="113">
        <v>3.1376469106669114</v>
      </c>
      <c r="I28" s="113">
        <v>-2.0457028262768358</v>
      </c>
      <c r="J28" s="113">
        <v>3.9279846738329045</v>
      </c>
      <c r="K28" s="113">
        <v>3.4925783892241804</v>
      </c>
      <c r="L28" s="113">
        <v>-0.34811173360548781</v>
      </c>
      <c r="M28" s="113"/>
    </row>
    <row r="29" spans="1:13" ht="15" customHeight="1" x14ac:dyDescent="0.2">
      <c r="A29" s="112" t="s">
        <v>37</v>
      </c>
      <c r="B29" s="116">
        <v>348623.39007900003</v>
      </c>
      <c r="C29" s="116">
        <v>267559.95858600002</v>
      </c>
      <c r="D29" s="116">
        <v>292800.07012699998</v>
      </c>
      <c r="E29" s="116">
        <v>641423.46020600002</v>
      </c>
      <c r="F29" s="116">
        <v>55823.31995200002</v>
      </c>
      <c r="G29" s="116"/>
      <c r="H29" s="113">
        <v>-11.144339210352316</v>
      </c>
      <c r="I29" s="113">
        <v>-13.76773861143413</v>
      </c>
      <c r="J29" s="113">
        <v>-12.070022483910817</v>
      </c>
      <c r="K29" s="113">
        <v>-11.569305836072127</v>
      </c>
      <c r="L29" s="113">
        <v>-5.9511460435955632</v>
      </c>
      <c r="M29" s="113"/>
    </row>
    <row r="30" spans="1:13" ht="15" customHeight="1" x14ac:dyDescent="0.2">
      <c r="A30" s="112" t="s">
        <v>38</v>
      </c>
      <c r="B30" s="116">
        <v>356280.26074</v>
      </c>
      <c r="C30" s="116">
        <v>277863.11764399998</v>
      </c>
      <c r="D30" s="116">
        <v>297245.16094800003</v>
      </c>
      <c r="E30" s="116">
        <v>653525.42168799997</v>
      </c>
      <c r="F30" s="116">
        <v>59035.099792000008</v>
      </c>
      <c r="G30" s="116"/>
      <c r="H30" s="113">
        <v>-15.190351898134979</v>
      </c>
      <c r="I30" s="113">
        <v>-13.022852194387225</v>
      </c>
      <c r="J30" s="113">
        <v>-16.299258700683744</v>
      </c>
      <c r="K30" s="113">
        <v>-15.698340740191046</v>
      </c>
      <c r="L30" s="113">
        <v>-9.128610518775151</v>
      </c>
      <c r="M30" s="113"/>
    </row>
    <row r="31" spans="1:13" ht="15" customHeight="1" x14ac:dyDescent="0.2">
      <c r="A31" s="112" t="s">
        <v>39</v>
      </c>
      <c r="B31" s="116">
        <v>366202.591839</v>
      </c>
      <c r="C31" s="116">
        <v>289195.15409700002</v>
      </c>
      <c r="D31" s="116">
        <v>329318.86779300001</v>
      </c>
      <c r="E31" s="116">
        <v>695521.45963200007</v>
      </c>
      <c r="F31" s="116">
        <v>36883.724045999988</v>
      </c>
      <c r="G31" s="116"/>
      <c r="H31" s="113">
        <v>-6.8844077482345849</v>
      </c>
      <c r="I31" s="113">
        <v>-6.7320260870836783</v>
      </c>
      <c r="J31" s="113">
        <v>1.3180393154035444</v>
      </c>
      <c r="K31" s="113">
        <v>-3.1728174233753466</v>
      </c>
      <c r="L31" s="113">
        <v>-45.952077825836987</v>
      </c>
      <c r="M31" s="113"/>
    </row>
    <row r="32" spans="1:13" ht="9" customHeight="1" x14ac:dyDescent="0.2">
      <c r="A32" s="112"/>
      <c r="B32" s="116"/>
      <c r="C32" s="116"/>
      <c r="D32" s="116"/>
      <c r="E32" s="116"/>
      <c r="F32" s="116"/>
      <c r="G32" s="116"/>
      <c r="H32" s="113"/>
      <c r="I32" s="113"/>
      <c r="J32" s="113"/>
      <c r="K32" s="113"/>
      <c r="L32" s="113"/>
    </row>
    <row r="33" spans="1:13" ht="15" customHeight="1" x14ac:dyDescent="0.2">
      <c r="A33" s="32">
        <v>2024</v>
      </c>
      <c r="B33" s="33"/>
      <c r="C33" s="33"/>
      <c r="D33" s="33"/>
      <c r="E33" s="33"/>
      <c r="F33" s="33"/>
      <c r="G33" s="34"/>
      <c r="H33" s="34"/>
      <c r="I33" s="34"/>
      <c r="J33" s="34"/>
      <c r="K33" s="34"/>
      <c r="L33" s="34"/>
    </row>
    <row r="34" spans="1:13" ht="15" customHeight="1" x14ac:dyDescent="0.2">
      <c r="A34" s="112" t="s">
        <v>36</v>
      </c>
      <c r="B34" s="116">
        <v>362331.92132700002</v>
      </c>
      <c r="C34" s="116">
        <v>290365.98100099998</v>
      </c>
      <c r="D34" s="116">
        <v>328199.670942</v>
      </c>
      <c r="E34" s="116">
        <v>690531.59226900002</v>
      </c>
      <c r="F34" s="116">
        <v>34132.250385000007</v>
      </c>
      <c r="G34" s="116"/>
      <c r="H34" s="113">
        <f>(B34-B28)/B28*100</f>
        <v>2.0387533974506882</v>
      </c>
      <c r="I34" s="113">
        <f t="shared" ref="I34:L34" si="2">(C34-C28)/C28*100</f>
        <v>5.035146682154152</v>
      </c>
      <c r="J34" s="113">
        <f t="shared" si="2"/>
        <v>12.520480132439085</v>
      </c>
      <c r="K34" s="113">
        <f t="shared" si="2"/>
        <v>6.7657785880292902</v>
      </c>
      <c r="L34" s="113">
        <f t="shared" si="2"/>
        <v>-46.174272164867688</v>
      </c>
      <c r="M34" s="99"/>
    </row>
    <row r="35" spans="1:13" ht="15" customHeight="1" x14ac:dyDescent="0.2">
      <c r="A35" s="112" t="s">
        <v>37</v>
      </c>
      <c r="B35" s="116">
        <v>368749.157183</v>
      </c>
      <c r="C35" s="116">
        <v>297935.45392900001</v>
      </c>
      <c r="D35" s="116">
        <v>336776.34135299997</v>
      </c>
      <c r="E35" s="116">
        <v>705525.49853600003</v>
      </c>
      <c r="F35" s="116">
        <v>31972.815830000007</v>
      </c>
      <c r="G35" s="116"/>
      <c r="H35" s="113">
        <f>(B35-B29)/B29*100</f>
        <v>5.7729250752335801</v>
      </c>
      <c r="I35" s="113">
        <f t="shared" ref="I35" si="3">(C35-C29)/C29*100</f>
        <v>11.352780701390561</v>
      </c>
      <c r="J35" s="113">
        <f t="shared" ref="J35" si="4">(D35-D29)/D29*100</f>
        <v>15.019214717716967</v>
      </c>
      <c r="K35" s="113">
        <f t="shared" ref="K35" si="5">(E35-E29)/E29*100</f>
        <v>9.9937159001656966</v>
      </c>
      <c r="L35" s="113">
        <f t="shared" ref="L35" si="6">(F35-F29)/F29*100</f>
        <v>-42.724983291047536</v>
      </c>
      <c r="M35" s="99"/>
    </row>
    <row r="36" spans="1:13" ht="15" customHeight="1" x14ac:dyDescent="0.2">
      <c r="A36" s="112" t="s">
        <v>38</v>
      </c>
      <c r="B36" s="116">
        <v>384135.06943899998</v>
      </c>
      <c r="C36" s="116">
        <v>311634.89323500003</v>
      </c>
      <c r="D36" s="116">
        <v>359030.92362100002</v>
      </c>
      <c r="E36" s="116">
        <v>743165.99306000001</v>
      </c>
      <c r="F36" s="116">
        <v>25104.14581799999</v>
      </c>
      <c r="G36" s="116"/>
      <c r="H36" s="113">
        <f>(B36-B30)/B30*100</f>
        <v>7.8182295704918054</v>
      </c>
      <c r="I36" s="113">
        <f t="shared" ref="I36" si="7">(C36-C30)/C30*100</f>
        <v>12.154105185801829</v>
      </c>
      <c r="J36" s="113">
        <f t="shared" ref="J36" si="8">(D36-D30)/D30*100</f>
        <v>20.786129024253071</v>
      </c>
      <c r="K36" s="113">
        <f t="shared" ref="K36" si="9">(E36-E30)/E30*100</f>
        <v>13.71646280269651</v>
      </c>
      <c r="L36" s="113">
        <f t="shared" ref="L36" si="10">(F36-F30)/F30*100</f>
        <v>-57.475898395276502</v>
      </c>
      <c r="M36" s="99"/>
    </row>
    <row r="37" spans="1:13" ht="9.9499999999999993" customHeight="1" x14ac:dyDescent="0.2">
      <c r="A37" s="112"/>
      <c r="B37" s="116"/>
      <c r="C37" s="116"/>
      <c r="D37" s="116"/>
      <c r="E37" s="115"/>
      <c r="F37" s="115"/>
      <c r="G37" s="116"/>
      <c r="H37" s="113"/>
      <c r="I37" s="113"/>
      <c r="J37" s="113"/>
      <c r="K37" s="113"/>
      <c r="L37" s="113"/>
    </row>
    <row r="38" spans="1:13" ht="15" customHeight="1" x14ac:dyDescent="0.2">
      <c r="A38" s="32" t="s">
        <v>118</v>
      </c>
      <c r="B38" s="33"/>
      <c r="C38" s="33"/>
      <c r="D38" s="33"/>
      <c r="E38" s="33"/>
      <c r="F38" s="33"/>
      <c r="G38" s="34"/>
      <c r="H38" s="34"/>
      <c r="I38" s="34"/>
      <c r="J38" s="34"/>
      <c r="K38" s="34"/>
      <c r="L38" s="34"/>
    </row>
    <row r="39" spans="1:13" ht="15" customHeight="1" x14ac:dyDescent="0.2">
      <c r="A39" s="106" t="s">
        <v>40</v>
      </c>
      <c r="B39" s="116">
        <v>89676.766017000002</v>
      </c>
      <c r="C39" s="116">
        <v>72209.031562000004</v>
      </c>
      <c r="D39" s="116">
        <v>73057.699888999996</v>
      </c>
      <c r="E39" s="116">
        <v>162734.465906</v>
      </c>
      <c r="F39" s="116">
        <v>16619.066128000006</v>
      </c>
      <c r="G39" s="116"/>
      <c r="H39" s="113">
        <v>6.3927116728766382</v>
      </c>
      <c r="I39" s="113">
        <v>6.177536871237189</v>
      </c>
      <c r="J39" s="113">
        <v>1.1180741686989635</v>
      </c>
      <c r="K39" s="113">
        <v>3.9582154966710568</v>
      </c>
      <c r="L39" s="113">
        <v>38.048667078409089</v>
      </c>
    </row>
    <row r="40" spans="1:13" ht="15" customHeight="1" x14ac:dyDescent="0.2">
      <c r="A40" s="106" t="s">
        <v>41</v>
      </c>
      <c r="B40" s="116">
        <v>87804.311925999995</v>
      </c>
      <c r="C40" s="116">
        <v>71713.764295000001</v>
      </c>
      <c r="D40" s="116">
        <v>69680.094649999999</v>
      </c>
      <c r="E40" s="116">
        <v>157484.40657599998</v>
      </c>
      <c r="F40" s="116">
        <v>18124.217275999996</v>
      </c>
      <c r="G40" s="116"/>
      <c r="H40" s="113">
        <v>17.69370456436468</v>
      </c>
      <c r="I40" s="113">
        <v>10.643596197778251</v>
      </c>
      <c r="J40" s="113">
        <v>12.097167947873491</v>
      </c>
      <c r="K40" s="113">
        <v>15.150039221483894</v>
      </c>
      <c r="L40" s="113">
        <v>45.650402183996057</v>
      </c>
    </row>
    <row r="41" spans="1:13" ht="15" customHeight="1" x14ac:dyDescent="0.2">
      <c r="A41" s="106" t="s">
        <v>42</v>
      </c>
      <c r="B41" s="116">
        <v>105228.130706</v>
      </c>
      <c r="C41" s="116">
        <v>87382.481652999995</v>
      </c>
      <c r="D41" s="116">
        <v>80867.130550999995</v>
      </c>
      <c r="E41" s="116">
        <v>186095.26125699998</v>
      </c>
      <c r="F41" s="116">
        <v>24361.000155000002</v>
      </c>
      <c r="G41" s="116"/>
      <c r="H41" s="113">
        <v>31.159364943777117</v>
      </c>
      <c r="I41" s="113">
        <v>38.761199983724239</v>
      </c>
      <c r="J41" s="113">
        <v>17.646692493222332</v>
      </c>
      <c r="K41" s="113">
        <v>24.924242711766393</v>
      </c>
      <c r="L41" s="113">
        <v>111.98333120212838</v>
      </c>
    </row>
    <row r="42" spans="1:13" ht="15" customHeight="1" x14ac:dyDescent="0.2">
      <c r="A42" s="106" t="s">
        <v>43</v>
      </c>
      <c r="B42" s="116">
        <v>105630.90487899999</v>
      </c>
      <c r="C42" s="116">
        <v>85074.487441999998</v>
      </c>
      <c r="D42" s="116">
        <v>85293.186379000006</v>
      </c>
      <c r="E42" s="116">
        <v>190924.091258</v>
      </c>
      <c r="F42" s="116">
        <v>20337.718499999988</v>
      </c>
      <c r="G42" s="106"/>
      <c r="H42" s="113">
        <v>62.731852277820622</v>
      </c>
      <c r="I42" s="113">
        <v>83.637491920781287</v>
      </c>
      <c r="J42" s="113">
        <v>22.94416275217019</v>
      </c>
      <c r="K42" s="113">
        <v>42.176611308797959</v>
      </c>
      <c r="L42" s="117" t="s">
        <v>130</v>
      </c>
    </row>
    <row r="43" spans="1:13" ht="15" customHeight="1" x14ac:dyDescent="0.2">
      <c r="A43" s="106" t="s">
        <v>44</v>
      </c>
      <c r="B43" s="116">
        <v>92387.496973999994</v>
      </c>
      <c r="C43" s="116">
        <v>78821.81318099999</v>
      </c>
      <c r="D43" s="116">
        <v>78531.656132000004</v>
      </c>
      <c r="E43" s="116">
        <v>170919.15310599998</v>
      </c>
      <c r="F43" s="116">
        <v>13855.840841999991</v>
      </c>
      <c r="G43" s="106"/>
      <c r="H43" s="113">
        <v>47.111507554993189</v>
      </c>
      <c r="I43" s="113">
        <v>45.795286912621719</v>
      </c>
      <c r="J43" s="113">
        <v>48.332765251600328</v>
      </c>
      <c r="K43" s="113">
        <v>47.670128089901787</v>
      </c>
      <c r="L43" s="113">
        <v>40.55275200990323</v>
      </c>
    </row>
    <row r="44" spans="1:13" ht="15" customHeight="1" x14ac:dyDescent="0.2">
      <c r="A44" s="106" t="s">
        <v>45</v>
      </c>
      <c r="B44" s="116">
        <v>105316.873234</v>
      </c>
      <c r="C44" s="116">
        <v>84663.674179000009</v>
      </c>
      <c r="D44" s="116">
        <v>83217.277092999997</v>
      </c>
      <c r="E44" s="116">
        <v>188534.15032700001</v>
      </c>
      <c r="F44" s="116">
        <v>22099.596141000002</v>
      </c>
      <c r="G44" s="106"/>
      <c r="H44" s="113">
        <v>27.03262517893182</v>
      </c>
      <c r="I44" s="113">
        <v>20.905447507210503</v>
      </c>
      <c r="J44" s="113">
        <v>32.099740245540531</v>
      </c>
      <c r="K44" s="113">
        <v>29.220455023174758</v>
      </c>
      <c r="L44" s="113">
        <v>10.999796571777045</v>
      </c>
    </row>
    <row r="45" spans="1:13" ht="15" customHeight="1" x14ac:dyDescent="0.2">
      <c r="A45" s="106" t="s">
        <v>46</v>
      </c>
      <c r="B45" s="116">
        <v>97124.455453000002</v>
      </c>
      <c r="C45" s="116">
        <v>76521.978633000006</v>
      </c>
      <c r="D45" s="116">
        <v>83564.140446999998</v>
      </c>
      <c r="E45" s="116">
        <v>180688.59590000001</v>
      </c>
      <c r="F45" s="116">
        <v>13560.315006000004</v>
      </c>
      <c r="G45" s="106"/>
      <c r="H45" s="113">
        <v>4.7931309605501964</v>
      </c>
      <c r="I45" s="113">
        <v>5.7587398275733568</v>
      </c>
      <c r="J45" s="113">
        <v>23.937815803770032</v>
      </c>
      <c r="K45" s="113">
        <v>12.855372978115041</v>
      </c>
      <c r="L45" s="113">
        <v>-46.312438623628502</v>
      </c>
    </row>
    <row r="46" spans="1:13" ht="15" customHeight="1" x14ac:dyDescent="0.2">
      <c r="A46" s="106" t="s">
        <v>47</v>
      </c>
      <c r="B46" s="116">
        <v>95379.368745</v>
      </c>
      <c r="C46" s="116">
        <v>78972.555429</v>
      </c>
      <c r="D46" s="116">
        <v>74245.022750000004</v>
      </c>
      <c r="E46" s="116">
        <v>169624.39149499999</v>
      </c>
      <c r="F46" s="116">
        <v>21134.345994999996</v>
      </c>
      <c r="G46" s="106"/>
      <c r="H46" s="113">
        <v>18.110599533296824</v>
      </c>
      <c r="I46" s="113">
        <v>18.566821559513635</v>
      </c>
      <c r="J46" s="113">
        <v>12.535306697244073</v>
      </c>
      <c r="K46" s="113">
        <v>15.603741068036436</v>
      </c>
      <c r="L46" s="113">
        <v>42.99854416319365</v>
      </c>
    </row>
    <row r="47" spans="1:13" ht="15" customHeight="1" x14ac:dyDescent="0.2">
      <c r="A47" s="106" t="s">
        <v>48</v>
      </c>
      <c r="B47" s="116">
        <v>110882.447759</v>
      </c>
      <c r="C47" s="116">
        <v>87788.410770000002</v>
      </c>
      <c r="D47" s="116">
        <v>84650.170712000006</v>
      </c>
      <c r="E47" s="116">
        <v>195532.61847099999</v>
      </c>
      <c r="F47" s="116">
        <v>26232.277046999996</v>
      </c>
      <c r="G47" s="106"/>
      <c r="H47" s="113">
        <v>24.738184131203319</v>
      </c>
      <c r="I47" s="113">
        <v>22.589377720625276</v>
      </c>
      <c r="J47" s="113">
        <v>26.426646330325632</v>
      </c>
      <c r="K47" s="113">
        <v>25.463586626453516</v>
      </c>
      <c r="L47" s="113">
        <v>19.584481033025504</v>
      </c>
    </row>
    <row r="48" spans="1:13" ht="15" customHeight="1" x14ac:dyDescent="0.2">
      <c r="A48" s="106" t="s">
        <v>49</v>
      </c>
      <c r="B48" s="116">
        <v>114488.118913</v>
      </c>
      <c r="C48" s="116">
        <v>91378.034635000004</v>
      </c>
      <c r="D48" s="116">
        <v>87905.449536999993</v>
      </c>
      <c r="E48" s="116">
        <v>202393.56844999999</v>
      </c>
      <c r="F48" s="116">
        <v>26582.669376000005</v>
      </c>
      <c r="G48" s="106"/>
      <c r="H48" s="113">
        <v>25.548681539485372</v>
      </c>
      <c r="I48" s="113">
        <v>23.47728400078163</v>
      </c>
      <c r="J48" s="113">
        <v>27.526755924874436</v>
      </c>
      <c r="K48" s="113">
        <v>26.400227818179982</v>
      </c>
      <c r="L48" s="113">
        <v>19.423106281980932</v>
      </c>
    </row>
    <row r="49" spans="1:12" ht="15" customHeight="1" x14ac:dyDescent="0.2">
      <c r="A49" s="106" t="s">
        <v>50</v>
      </c>
      <c r="B49" s="116">
        <v>112670.570259</v>
      </c>
      <c r="C49" s="116">
        <v>94220.726030999998</v>
      </c>
      <c r="D49" s="116">
        <v>93383.639697000006</v>
      </c>
      <c r="E49" s="116">
        <v>206054.20995600001</v>
      </c>
      <c r="F49" s="116">
        <v>19286.930561999994</v>
      </c>
      <c r="G49" s="106"/>
      <c r="H49" s="113">
        <v>32.98971099094237</v>
      </c>
      <c r="I49" s="113">
        <v>34.948837450254629</v>
      </c>
      <c r="J49" s="113">
        <v>38.107517669895181</v>
      </c>
      <c r="K49" s="113">
        <v>35.261298193906548</v>
      </c>
      <c r="L49" s="113">
        <v>12.75843491247795</v>
      </c>
    </row>
    <row r="50" spans="1:12" ht="15" customHeight="1" x14ac:dyDescent="0.2">
      <c r="A50" s="106" t="s">
        <v>51</v>
      </c>
      <c r="B50" s="116">
        <v>124432.647966</v>
      </c>
      <c r="C50" s="116">
        <v>103253.96518000001</v>
      </c>
      <c r="D50" s="116">
        <v>92948.506276</v>
      </c>
      <c r="E50" s="116">
        <v>217381.15424200002</v>
      </c>
      <c r="F50" s="116">
        <v>31484.141690000004</v>
      </c>
      <c r="G50" s="106"/>
      <c r="H50" s="113">
        <v>29.823405641267829</v>
      </c>
      <c r="I50" s="113">
        <v>31.384697233798818</v>
      </c>
      <c r="J50" s="113">
        <v>23.738647532811008</v>
      </c>
      <c r="K50" s="113">
        <v>27.149939817739373</v>
      </c>
      <c r="L50" s="113">
        <v>51.871127834008291</v>
      </c>
    </row>
    <row r="51" spans="1:12" ht="9.9499999999999993" customHeight="1" x14ac:dyDescent="0.2">
      <c r="A51" s="106"/>
      <c r="B51" s="116"/>
      <c r="C51" s="116"/>
      <c r="D51" s="116"/>
      <c r="E51" s="111"/>
      <c r="F51" s="111"/>
      <c r="G51" s="106"/>
      <c r="H51" s="113"/>
      <c r="I51" s="113"/>
      <c r="J51" s="113"/>
      <c r="K51" s="113"/>
      <c r="L51" s="113"/>
    </row>
    <row r="52" spans="1:12" ht="15" customHeight="1" x14ac:dyDescent="0.2">
      <c r="A52" s="32" t="s">
        <v>133</v>
      </c>
      <c r="B52" s="33"/>
      <c r="C52" s="33"/>
      <c r="D52" s="33"/>
      <c r="E52" s="33"/>
      <c r="F52" s="33"/>
      <c r="G52" s="34"/>
      <c r="H52" s="34"/>
      <c r="I52" s="34"/>
      <c r="J52" s="34"/>
      <c r="K52" s="34"/>
      <c r="L52" s="34"/>
    </row>
    <row r="53" spans="1:12" ht="15" customHeight="1" x14ac:dyDescent="0.2">
      <c r="A53" s="106" t="s">
        <v>40</v>
      </c>
      <c r="B53" s="116">
        <v>111060.00939799999</v>
      </c>
      <c r="C53" s="116">
        <v>91390.607028999992</v>
      </c>
      <c r="D53" s="116">
        <v>92822.474442999999</v>
      </c>
      <c r="E53" s="116">
        <v>203882.48384100001</v>
      </c>
      <c r="F53" s="116">
        <v>18237.534954999996</v>
      </c>
      <c r="G53" s="116"/>
      <c r="H53" s="113">
        <v>23.844797633476635</v>
      </c>
      <c r="I53" s="113">
        <v>26.563956131346721</v>
      </c>
      <c r="J53" s="113">
        <v>27.053650175175996</v>
      </c>
      <c r="K53" s="113">
        <v>25.285373756514655</v>
      </c>
      <c r="L53" s="113">
        <v>9.7386267948785257</v>
      </c>
    </row>
    <row r="54" spans="1:12" ht="15" customHeight="1" x14ac:dyDescent="0.2">
      <c r="A54" s="106" t="s">
        <v>41</v>
      </c>
      <c r="B54" s="116">
        <v>101741.736349</v>
      </c>
      <c r="C54" s="116">
        <v>83898.871218999993</v>
      </c>
      <c r="D54" s="116">
        <v>82589.281335000007</v>
      </c>
      <c r="E54" s="116">
        <v>184331.01768400002</v>
      </c>
      <c r="F54" s="116">
        <v>19152.455013999992</v>
      </c>
      <c r="G54" s="116"/>
      <c r="H54" s="113">
        <v>15.873280158207073</v>
      </c>
      <c r="I54" s="113">
        <v>16.991308493967257</v>
      </c>
      <c r="J54" s="113">
        <v>18.52636215527874</v>
      </c>
      <c r="K54" s="113">
        <v>17.047155138527451</v>
      </c>
      <c r="L54" s="113">
        <v>5.6732807952020288</v>
      </c>
    </row>
    <row r="55" spans="1:12" ht="15" customHeight="1" x14ac:dyDescent="0.2">
      <c r="A55" s="106" t="s">
        <v>42</v>
      </c>
      <c r="B55" s="116">
        <v>131488.11575</v>
      </c>
      <c r="C55" s="116">
        <v>106930.396205</v>
      </c>
      <c r="D55" s="116">
        <v>105244.068249</v>
      </c>
      <c r="E55" s="116">
        <v>236732.183999</v>
      </c>
      <c r="F55" s="116">
        <v>26244.047500999994</v>
      </c>
      <c r="G55" s="116"/>
      <c r="H55" s="113">
        <v>24.955289871458948</v>
      </c>
      <c r="I55" s="113">
        <v>22.370518875425972</v>
      </c>
      <c r="J55" s="113">
        <v>30.144432641425738</v>
      </c>
      <c r="K55" s="113">
        <v>27.210216101134233</v>
      </c>
      <c r="L55" s="113">
        <v>7.7297620541802923</v>
      </c>
    </row>
    <row r="56" spans="1:12" ht="15" customHeight="1" x14ac:dyDescent="0.2">
      <c r="A56" s="106" t="s">
        <v>43</v>
      </c>
      <c r="B56" s="116">
        <v>127482.872603</v>
      </c>
      <c r="C56" s="116">
        <v>103415.757575</v>
      </c>
      <c r="D56" s="116">
        <v>104107.46582700001</v>
      </c>
      <c r="E56" s="116">
        <v>231590.33843</v>
      </c>
      <c r="F56" s="116">
        <v>23375.406775999989</v>
      </c>
      <c r="G56" s="106"/>
      <c r="H56" s="113">
        <v>20.687096971318564</v>
      </c>
      <c r="I56" s="113">
        <v>21.559072154862243</v>
      </c>
      <c r="J56" s="113">
        <v>22.058361572281765</v>
      </c>
      <c r="K56" s="113">
        <v>21.299693979973849</v>
      </c>
      <c r="L56" s="117">
        <v>14.936229331721758</v>
      </c>
    </row>
    <row r="57" spans="1:12" ht="15" customHeight="1" x14ac:dyDescent="0.2">
      <c r="A57" s="106" t="s">
        <v>44</v>
      </c>
      <c r="B57" s="116">
        <v>120589.64189</v>
      </c>
      <c r="C57" s="116">
        <v>96240.941128999984</v>
      </c>
      <c r="D57" s="116">
        <v>107791.338885</v>
      </c>
      <c r="E57" s="116">
        <v>228380.980775</v>
      </c>
      <c r="F57" s="116">
        <v>12798.303004999994</v>
      </c>
      <c r="G57" s="106"/>
      <c r="H57" s="113">
        <v>30.525932447262587</v>
      </c>
      <c r="I57" s="113">
        <v>22.099374836760134</v>
      </c>
      <c r="J57" s="113">
        <v>37.258456263572029</v>
      </c>
      <c r="K57" s="113">
        <v>33.619302825215598</v>
      </c>
      <c r="L57" s="113">
        <v>-7.6324334918338179</v>
      </c>
    </row>
    <row r="58" spans="1:12" ht="15" customHeight="1" x14ac:dyDescent="0.2">
      <c r="A58" s="106" t="s">
        <v>45</v>
      </c>
      <c r="B58" s="116">
        <v>144275.465344</v>
      </c>
      <c r="C58" s="116">
        <v>110621.55943000001</v>
      </c>
      <c r="D58" s="116">
        <v>121093.513037</v>
      </c>
      <c r="E58" s="116">
        <v>265368.97838099999</v>
      </c>
      <c r="F58" s="116">
        <v>23181.952307</v>
      </c>
      <c r="G58" s="106"/>
      <c r="H58" s="113">
        <v>36.99178575444337</v>
      </c>
      <c r="I58" s="113">
        <v>30.660003245451634</v>
      </c>
      <c r="J58" s="113">
        <v>45.514870549863303</v>
      </c>
      <c r="K58" s="113">
        <v>40.753798672938061</v>
      </c>
      <c r="L58" s="113">
        <v>4.8976287127345728</v>
      </c>
    </row>
    <row r="59" spans="1:12" ht="15" customHeight="1" x14ac:dyDescent="0.2">
      <c r="A59" s="106" t="s">
        <v>46</v>
      </c>
      <c r="B59" s="116">
        <v>134325.516668</v>
      </c>
      <c r="C59" s="116">
        <v>102359.09190499999</v>
      </c>
      <c r="D59" s="116">
        <v>118486.734147</v>
      </c>
      <c r="E59" s="116">
        <v>252812.25081499998</v>
      </c>
      <c r="F59" s="116">
        <v>15838.782521000001</v>
      </c>
      <c r="G59" s="106"/>
      <c r="H59" s="113">
        <v>38.302465678175309</v>
      </c>
      <c r="I59" s="113">
        <v>33.764303711898222</v>
      </c>
      <c r="J59" s="113">
        <v>41.791363512138823</v>
      </c>
      <c r="K59" s="113">
        <v>39.915997219279937</v>
      </c>
      <c r="L59" s="113">
        <v>16.802467449995433</v>
      </c>
    </row>
    <row r="60" spans="1:12" ht="15" customHeight="1" x14ac:dyDescent="0.2">
      <c r="A60" s="106" t="s">
        <v>47</v>
      </c>
      <c r="B60" s="116">
        <v>141518.88425100001</v>
      </c>
      <c r="C60" s="116">
        <v>106661.33740999999</v>
      </c>
      <c r="D60" s="116">
        <v>124231.33867300001</v>
      </c>
      <c r="E60" s="116">
        <v>265750.222924</v>
      </c>
      <c r="F60" s="116">
        <v>17287.545578000005</v>
      </c>
      <c r="G60" s="106"/>
      <c r="H60" s="113">
        <v>48.374733564609322</v>
      </c>
      <c r="I60" s="113">
        <v>35.061271387999462</v>
      </c>
      <c r="J60" s="113">
        <v>67.326150725706384</v>
      </c>
      <c r="K60" s="113">
        <v>56.669816517416074</v>
      </c>
      <c r="L60" s="113">
        <v>-18.201653450312939</v>
      </c>
    </row>
    <row r="61" spans="1:12" ht="15" customHeight="1" x14ac:dyDescent="0.2">
      <c r="A61" s="106" t="s">
        <v>48</v>
      </c>
      <c r="B61" s="116">
        <v>144249.61988400001</v>
      </c>
      <c r="C61" s="116">
        <v>110446.378524</v>
      </c>
      <c r="D61" s="116">
        <v>112410.39597699999</v>
      </c>
      <c r="E61" s="116">
        <v>256660.01586099999</v>
      </c>
      <c r="F61" s="116">
        <v>31839.223907000021</v>
      </c>
      <c r="G61" s="106"/>
      <c r="H61" s="113">
        <v>30.092384141377053</v>
      </c>
      <c r="I61" s="113">
        <v>25.809748183461728</v>
      </c>
      <c r="J61" s="113">
        <v>32.794057036750544</v>
      </c>
      <c r="K61" s="113">
        <v>31.261994989887569</v>
      </c>
      <c r="L61" s="113">
        <v>21.374228588521458</v>
      </c>
    </row>
    <row r="62" spans="1:12" ht="15" customHeight="1" x14ac:dyDescent="0.2">
      <c r="A62" s="106" t="s">
        <v>49</v>
      </c>
      <c r="B62" s="116">
        <v>131977.237731</v>
      </c>
      <c r="C62" s="116">
        <v>101552.431839</v>
      </c>
      <c r="D62" s="116">
        <v>113518.137284</v>
      </c>
      <c r="E62" s="116">
        <v>245495.375015</v>
      </c>
      <c r="F62" s="116">
        <v>18459.100447000004</v>
      </c>
      <c r="G62" s="106"/>
      <c r="H62" s="113">
        <v>15.275924684630427</v>
      </c>
      <c r="I62" s="113">
        <v>11.134401439733912</v>
      </c>
      <c r="J62" s="113">
        <v>29.136632463519174</v>
      </c>
      <c r="K62" s="113">
        <v>21.296035686849422</v>
      </c>
      <c r="L62" s="113">
        <v>-30.559643255143946</v>
      </c>
    </row>
    <row r="63" spans="1:12" ht="15" customHeight="1" x14ac:dyDescent="0.2">
      <c r="A63" s="106" t="s">
        <v>50</v>
      </c>
      <c r="B63" s="116">
        <v>129693.918792</v>
      </c>
      <c r="C63" s="116">
        <v>103512.51386900002</v>
      </c>
      <c r="D63" s="116">
        <v>107890.405297</v>
      </c>
      <c r="E63" s="116">
        <v>237584.324089</v>
      </c>
      <c r="F63" s="116">
        <v>21803.513494999992</v>
      </c>
      <c r="G63" s="106"/>
      <c r="H63" s="113">
        <v>15.108957462332709</v>
      </c>
      <c r="I63" s="113">
        <v>9.8617238790357913</v>
      </c>
      <c r="J63" s="113">
        <v>15.534590049252531</v>
      </c>
      <c r="K63" s="113">
        <v>15.301853885796756</v>
      </c>
      <c r="L63" s="113">
        <v>13.048125646069813</v>
      </c>
    </row>
    <row r="64" spans="1:12" ht="15" customHeight="1" x14ac:dyDescent="0.2">
      <c r="A64" s="106" t="s">
        <v>51</v>
      </c>
      <c r="B64" s="116">
        <v>131606.255974</v>
      </c>
      <c r="C64" s="116">
        <v>105004.140136</v>
      </c>
      <c r="D64" s="116">
        <v>103626.239002</v>
      </c>
      <c r="E64" s="116">
        <v>235232.49497599999</v>
      </c>
      <c r="F64" s="116">
        <v>27980.016971999998</v>
      </c>
      <c r="G64" s="106"/>
      <c r="H64" s="113">
        <v>5.7650529224131866</v>
      </c>
      <c r="I64" s="113">
        <v>1.6950196081564057</v>
      </c>
      <c r="J64" s="113">
        <v>11.487793783682431</v>
      </c>
      <c r="K64" s="113">
        <v>8.2120001599250543</v>
      </c>
      <c r="L64" s="113">
        <v>-11.129808627157166</v>
      </c>
    </row>
    <row r="65" spans="1:12" ht="9.9499999999999993" customHeight="1" x14ac:dyDescent="0.2">
      <c r="A65" s="106"/>
      <c r="B65" s="116"/>
      <c r="C65" s="116"/>
      <c r="D65" s="116"/>
      <c r="E65" s="111"/>
      <c r="F65" s="111"/>
      <c r="G65" s="106"/>
      <c r="H65" s="113"/>
      <c r="I65" s="113"/>
      <c r="J65" s="113"/>
      <c r="K65" s="113"/>
      <c r="L65" s="113"/>
    </row>
    <row r="66" spans="1:12" ht="15" customHeight="1" x14ac:dyDescent="0.2">
      <c r="A66" s="32">
        <v>2023</v>
      </c>
      <c r="B66" s="33"/>
      <c r="C66" s="33"/>
      <c r="D66" s="33"/>
      <c r="E66" s="33"/>
      <c r="F66" s="33"/>
      <c r="G66" s="34"/>
      <c r="H66" s="34"/>
      <c r="I66" s="34"/>
      <c r="J66" s="34"/>
      <c r="K66" s="34"/>
      <c r="L66" s="34"/>
    </row>
    <row r="67" spans="1:12" ht="15" customHeight="1" x14ac:dyDescent="0.2">
      <c r="A67" s="106" t="s">
        <v>40</v>
      </c>
      <c r="B67" s="116">
        <v>112665.503447</v>
      </c>
      <c r="C67" s="116">
        <v>86053.172638000004</v>
      </c>
      <c r="D67" s="116">
        <v>94508.322193999993</v>
      </c>
      <c r="E67" s="116">
        <v>207173.825641</v>
      </c>
      <c r="F67" s="116">
        <v>18157.181253000002</v>
      </c>
      <c r="G67" s="106"/>
      <c r="H67" s="113">
        <f>(B67-B53)/B53*100</f>
        <v>1.4456095021984692</v>
      </c>
      <c r="I67" s="113">
        <v>-5.8513924601716258</v>
      </c>
      <c r="J67" s="113">
        <f t="shared" ref="J67:L71" si="11">(D67-D53)/D53*100</f>
        <v>1.8162064318111144</v>
      </c>
      <c r="K67" s="113">
        <f t="shared" si="11"/>
        <v>1.6143327950461817</v>
      </c>
      <c r="L67" s="113">
        <f t="shared" si="11"/>
        <v>-0.44059519117172868</v>
      </c>
    </row>
    <row r="68" spans="1:12" ht="15" customHeight="1" x14ac:dyDescent="0.2">
      <c r="A68" s="106" t="s">
        <v>41</v>
      </c>
      <c r="B68" s="116">
        <v>112682.12675900001</v>
      </c>
      <c r="C68" s="116">
        <v>87854.017988000007</v>
      </c>
      <c r="D68" s="116">
        <v>92702.965465000001</v>
      </c>
      <c r="E68" s="116">
        <v>205385.09222400002</v>
      </c>
      <c r="F68" s="116">
        <v>19979.161294000005</v>
      </c>
      <c r="G68" s="106"/>
      <c r="H68" s="113">
        <f>(B68-B54)/B54*100</f>
        <v>10.753099762787308</v>
      </c>
      <c r="I68" s="113">
        <f>(C68-C54)/C54*100</f>
        <v>4.7141835301644903</v>
      </c>
      <c r="J68" s="113">
        <f t="shared" si="11"/>
        <v>12.245758731059423</v>
      </c>
      <c r="K68" s="113">
        <f t="shared" si="11"/>
        <v>11.42188374183077</v>
      </c>
      <c r="L68" s="113">
        <f t="shared" si="11"/>
        <v>4.3164507077328222</v>
      </c>
    </row>
    <row r="69" spans="1:12" ht="15" customHeight="1" x14ac:dyDescent="0.2">
      <c r="A69" s="106" t="s">
        <v>42</v>
      </c>
      <c r="B69" s="116">
        <v>129744.831494</v>
      </c>
      <c r="C69" s="116">
        <v>102539.303879</v>
      </c>
      <c r="D69" s="116">
        <v>104468.65412200001</v>
      </c>
      <c r="E69" s="116">
        <v>234213.48561600002</v>
      </c>
      <c r="F69" s="116">
        <v>25276.177371999991</v>
      </c>
      <c r="G69" s="106"/>
      <c r="H69" s="113">
        <f>(B69-B55)/B55*100</f>
        <v>-1.3258112689929538</v>
      </c>
      <c r="I69" s="113">
        <f>(C69-C55)/C55*100</f>
        <v>-4.1064958906368227</v>
      </c>
      <c r="J69" s="113">
        <f t="shared" si="11"/>
        <v>-0.73677703636980418</v>
      </c>
      <c r="K69" s="113">
        <f t="shared" si="11"/>
        <v>-1.063944217661009</v>
      </c>
      <c r="L69" s="113">
        <f t="shared" si="11"/>
        <v>-3.6879605897799235</v>
      </c>
    </row>
    <row r="70" spans="1:12" ht="15" customHeight="1" x14ac:dyDescent="0.2">
      <c r="A70" s="106" t="s">
        <v>43</v>
      </c>
      <c r="B70" s="116">
        <v>105165.660262</v>
      </c>
      <c r="C70" s="116">
        <v>80176.111573999995</v>
      </c>
      <c r="D70" s="116">
        <v>93820.563188</v>
      </c>
      <c r="E70" s="116">
        <v>198986.22344999999</v>
      </c>
      <c r="F70" s="116">
        <v>11345.097074000005</v>
      </c>
      <c r="G70" s="106"/>
      <c r="H70" s="113">
        <f>(B70-B56)/B56*100</f>
        <v>-17.50604758530897</v>
      </c>
      <c r="I70" s="113">
        <f>(C70-C56)/C56*100</f>
        <v>-22.472055077434366</v>
      </c>
      <c r="J70" s="113">
        <f t="shared" si="11"/>
        <v>-9.8810422069961898</v>
      </c>
      <c r="K70" s="113">
        <f t="shared" si="11"/>
        <v>-14.078357154719933</v>
      </c>
      <c r="L70" s="113">
        <f t="shared" si="11"/>
        <v>-51.465669955107472</v>
      </c>
    </row>
    <row r="71" spans="1:12" ht="15" customHeight="1" x14ac:dyDescent="0.2">
      <c r="A71" s="106" t="s">
        <v>44</v>
      </c>
      <c r="B71" s="116">
        <v>119515.77106100001</v>
      </c>
      <c r="C71" s="116">
        <v>93622.857315999994</v>
      </c>
      <c r="D71" s="116">
        <v>104104.705103</v>
      </c>
      <c r="E71" s="116">
        <v>223620.47616399999</v>
      </c>
      <c r="F71" s="116">
        <v>15411.065958000007</v>
      </c>
      <c r="G71" s="106"/>
      <c r="H71" s="113">
        <f>(B71-B57)/B57*100</f>
        <v>-0.8905166415367255</v>
      </c>
      <c r="I71" s="113">
        <f>(C71-C57)/C57*100</f>
        <v>-2.7203431120761254</v>
      </c>
      <c r="J71" s="113">
        <f t="shared" si="11"/>
        <v>-3.4201577048163263</v>
      </c>
      <c r="K71" s="113">
        <f t="shared" si="11"/>
        <v>-2.0844575563365502</v>
      </c>
      <c r="L71" s="113">
        <f t="shared" si="11"/>
        <v>20.414917133773653</v>
      </c>
    </row>
    <row r="72" spans="1:12" ht="15" customHeight="1" x14ac:dyDescent="0.2">
      <c r="A72" s="106" t="s">
        <v>45</v>
      </c>
      <c r="B72" s="116">
        <v>123941.95875600001</v>
      </c>
      <c r="C72" s="116">
        <v>93760.989696000004</v>
      </c>
      <c r="D72" s="116">
        <v>94874.801835999999</v>
      </c>
      <c r="E72" s="116">
        <v>218816.76059200001</v>
      </c>
      <c r="F72" s="116">
        <v>29067.156920000009</v>
      </c>
      <c r="G72" s="106"/>
      <c r="H72" s="113">
        <f t="shared" ref="H72:H78" si="12">(B72-B58)/B58*100</f>
        <v>-14.093530413863679</v>
      </c>
      <c r="I72" s="113">
        <f t="shared" ref="I72:I78" si="13">(C72-C58)/C58*100</f>
        <v>-15.241667013986698</v>
      </c>
      <c r="J72" s="113">
        <f t="shared" ref="J72:J78" si="14">(D72-D58)/D58*100</f>
        <v>-21.651623231864534</v>
      </c>
      <c r="K72" s="113">
        <f t="shared" ref="K72:K78" si="15">(E72-E58)/E58*100</f>
        <v>-17.542449035683163</v>
      </c>
      <c r="L72" s="113">
        <f t="shared" ref="L72:L78" si="16">(F72-F58)/F58*100</f>
        <v>25.387010270152778</v>
      </c>
    </row>
    <row r="73" spans="1:12" ht="15" customHeight="1" x14ac:dyDescent="0.2">
      <c r="A73" s="106" t="s">
        <v>46</v>
      </c>
      <c r="B73" s="116">
        <v>116765.36466200001</v>
      </c>
      <c r="C73" s="116">
        <v>89039.854288000002</v>
      </c>
      <c r="D73" s="116">
        <v>99458.206325000006</v>
      </c>
      <c r="E73" s="116">
        <v>216223.57098700001</v>
      </c>
      <c r="F73" s="116">
        <v>17307.158337000001</v>
      </c>
      <c r="G73" s="106"/>
      <c r="H73" s="113">
        <f t="shared" si="12"/>
        <v>-13.072834143196932</v>
      </c>
      <c r="I73" s="113">
        <f t="shared" si="13"/>
        <v>-13.012266296150463</v>
      </c>
      <c r="J73" s="113">
        <f t="shared" si="14"/>
        <v>-16.059627230836103</v>
      </c>
      <c r="K73" s="113">
        <f t="shared" si="15"/>
        <v>-14.47266883232427</v>
      </c>
      <c r="L73" s="113">
        <f t="shared" si="16"/>
        <v>9.2707619039098468</v>
      </c>
    </row>
    <row r="74" spans="1:12" ht="15" customHeight="1" x14ac:dyDescent="0.2">
      <c r="A74" s="106" t="s">
        <v>47</v>
      </c>
      <c r="B74" s="116">
        <v>115180.797911</v>
      </c>
      <c r="C74" s="116">
        <v>92098.632293000002</v>
      </c>
      <c r="D74" s="116">
        <v>97850.425300000003</v>
      </c>
      <c r="E74" s="116">
        <v>213031.223211</v>
      </c>
      <c r="F74" s="116">
        <v>17330.372610999999</v>
      </c>
      <c r="G74" s="106"/>
      <c r="H74" s="113">
        <f t="shared" si="12"/>
        <v>-18.611004799392276</v>
      </c>
      <c r="I74" s="113">
        <f t="shared" si="13"/>
        <v>-13.653218186287875</v>
      </c>
      <c r="J74" s="113">
        <f t="shared" si="14"/>
        <v>-21.235312808179163</v>
      </c>
      <c r="K74" s="113">
        <f t="shared" si="15"/>
        <v>-19.837800748741696</v>
      </c>
      <c r="L74" s="113">
        <f t="shared" si="16"/>
        <v>0.24773344953314519</v>
      </c>
    </row>
    <row r="75" spans="1:12" ht="15" customHeight="1" x14ac:dyDescent="0.2">
      <c r="A75" s="106" t="s">
        <v>48</v>
      </c>
      <c r="B75" s="116">
        <v>124334.098167</v>
      </c>
      <c r="C75" s="116">
        <v>96724.631062999993</v>
      </c>
      <c r="D75" s="116">
        <v>99936.529322999995</v>
      </c>
      <c r="E75" s="116">
        <v>224270.62748999998</v>
      </c>
      <c r="F75" s="116">
        <v>24397.568844000009</v>
      </c>
      <c r="G75" s="106"/>
      <c r="H75" s="113">
        <f t="shared" si="12"/>
        <v>-13.80629060445033</v>
      </c>
      <c r="I75" s="113">
        <f t="shared" si="13"/>
        <v>-12.423899854732014</v>
      </c>
      <c r="J75" s="113">
        <f t="shared" si="14"/>
        <v>-11.096719787867524</v>
      </c>
      <c r="K75" s="113">
        <f t="shared" si="15"/>
        <v>-12.619569223646121</v>
      </c>
      <c r="L75" s="113">
        <f t="shared" si="16"/>
        <v>-23.372601935073945</v>
      </c>
    </row>
    <row r="76" spans="1:12" ht="15" customHeight="1" x14ac:dyDescent="0.2">
      <c r="A76" s="106" t="s">
        <v>49</v>
      </c>
      <c r="B76" s="116">
        <v>126151.698556</v>
      </c>
      <c r="C76" s="116">
        <v>96392.111992999999</v>
      </c>
      <c r="D76" s="116">
        <v>113187.27726800001</v>
      </c>
      <c r="E76" s="116">
        <v>239338.97582400002</v>
      </c>
      <c r="F76" s="116">
        <v>12964.421287999998</v>
      </c>
      <c r="G76" s="106"/>
      <c r="H76" s="113">
        <f t="shared" si="12"/>
        <v>-4.4140484186172984</v>
      </c>
      <c r="I76" s="113">
        <f t="shared" si="13"/>
        <v>-5.0814340459922294</v>
      </c>
      <c r="J76" s="113">
        <f t="shared" si="14"/>
        <v>-0.29146004675204013</v>
      </c>
      <c r="K76" s="113">
        <f t="shared" si="15"/>
        <v>-2.5077454883310177</v>
      </c>
      <c r="L76" s="113">
        <f t="shared" si="16"/>
        <v>-29.766776418907288</v>
      </c>
    </row>
    <row r="77" spans="1:12" ht="15" customHeight="1" x14ac:dyDescent="0.2">
      <c r="A77" s="106" t="s">
        <v>50</v>
      </c>
      <c r="B77" s="116">
        <v>121603.985323</v>
      </c>
      <c r="C77" s="116">
        <v>95539.674832000004</v>
      </c>
      <c r="D77" s="116">
        <v>109500.98892800001</v>
      </c>
      <c r="E77" s="116">
        <v>231104.97425100001</v>
      </c>
      <c r="F77" s="116">
        <v>12102.996394999995</v>
      </c>
      <c r="G77" s="106"/>
      <c r="H77" s="113">
        <f t="shared" si="12"/>
        <v>-6.2377122569443193</v>
      </c>
      <c r="I77" s="113">
        <f t="shared" si="13"/>
        <v>-7.7022948617497757</v>
      </c>
      <c r="J77" s="113">
        <f t="shared" si="14"/>
        <v>1.4927959780727462</v>
      </c>
      <c r="K77" s="113">
        <f t="shared" si="15"/>
        <v>-2.7271790185840734</v>
      </c>
      <c r="L77" s="113">
        <f t="shared" si="16"/>
        <v>-44.490614332522746</v>
      </c>
    </row>
    <row r="78" spans="1:12" ht="15" customHeight="1" x14ac:dyDescent="0.2">
      <c r="A78" s="106" t="s">
        <v>51</v>
      </c>
      <c r="B78" s="116">
        <v>118446.90796</v>
      </c>
      <c r="C78" s="116">
        <v>97263.367272000003</v>
      </c>
      <c r="D78" s="116">
        <v>106630.601597</v>
      </c>
      <c r="E78" s="116">
        <v>225077.50955700001</v>
      </c>
      <c r="F78" s="116">
        <v>11816.306362999996</v>
      </c>
      <c r="G78" s="106"/>
      <c r="H78" s="113">
        <f t="shared" si="12"/>
        <v>-9.999029238093172</v>
      </c>
      <c r="I78" s="113">
        <f t="shared" si="13"/>
        <v>-7.371873960373609</v>
      </c>
      <c r="J78" s="113">
        <f t="shared" si="14"/>
        <v>2.8992296004702189</v>
      </c>
      <c r="K78" s="113">
        <f t="shared" si="15"/>
        <v>-4.3169994094719168</v>
      </c>
      <c r="L78" s="113">
        <f t="shared" si="16"/>
        <v>-57.768766277644716</v>
      </c>
    </row>
    <row r="79" spans="1:12" ht="9.9499999999999993" customHeight="1" x14ac:dyDescent="0.2">
      <c r="A79" s="106"/>
      <c r="B79" s="116"/>
      <c r="C79" s="116"/>
      <c r="D79" s="116"/>
      <c r="E79" s="116"/>
      <c r="F79" s="116"/>
      <c r="G79" s="106"/>
      <c r="H79" s="106"/>
      <c r="I79" s="106"/>
      <c r="J79" s="106"/>
      <c r="K79" s="106"/>
      <c r="L79" s="106"/>
    </row>
    <row r="80" spans="1:12" ht="15" customHeight="1" x14ac:dyDescent="0.2">
      <c r="A80" s="32">
        <v>2024</v>
      </c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</row>
    <row r="81" spans="1:13" ht="15" customHeight="1" x14ac:dyDescent="0.2">
      <c r="A81" s="106" t="s">
        <v>40</v>
      </c>
      <c r="B81" s="116">
        <v>122410.483788</v>
      </c>
      <c r="C81" s="116">
        <v>94704.829196999999</v>
      </c>
      <c r="D81" s="116">
        <v>112237.969</v>
      </c>
      <c r="E81" s="116">
        <v>234648.452788</v>
      </c>
      <c r="F81" s="116">
        <v>10172.514788</v>
      </c>
      <c r="G81" s="106"/>
      <c r="H81" s="113">
        <f t="shared" ref="H81:H85" si="17">(B81-B67)/B67*100</f>
        <v>8.6494801362017864</v>
      </c>
      <c r="I81" s="113">
        <f t="shared" ref="I81:L83" si="18">(C81-C67)/C67*100</f>
        <v>10.053849606910987</v>
      </c>
      <c r="J81" s="113">
        <f t="shared" si="18"/>
        <v>18.759878912680133</v>
      </c>
      <c r="K81" s="113">
        <f t="shared" si="18"/>
        <v>13.261630450658012</v>
      </c>
      <c r="L81" s="113">
        <f t="shared" si="18"/>
        <v>-43.975253392818026</v>
      </c>
      <c r="M81" s="99"/>
    </row>
    <row r="82" spans="1:13" ht="15" customHeight="1" x14ac:dyDescent="0.2">
      <c r="A82" s="106" t="s">
        <v>41</v>
      </c>
      <c r="B82" s="116">
        <v>111356.905075</v>
      </c>
      <c r="C82" s="116">
        <v>91538.231578999999</v>
      </c>
      <c r="D82" s="116">
        <v>100116.365899</v>
      </c>
      <c r="E82" s="116">
        <v>211473.27097399998</v>
      </c>
      <c r="F82" s="116">
        <v>11240.539176000006</v>
      </c>
      <c r="G82" s="106"/>
      <c r="H82" s="113">
        <f t="shared" si="17"/>
        <v>-1.1760708837474594</v>
      </c>
      <c r="I82" s="113">
        <f t="shared" si="18"/>
        <v>4.1935629984541176</v>
      </c>
      <c r="J82" s="113">
        <f t="shared" si="18"/>
        <v>7.996939900265569</v>
      </c>
      <c r="K82" s="113">
        <f t="shared" si="18"/>
        <v>2.9642749062624207</v>
      </c>
      <c r="L82" s="113">
        <f t="shared" si="18"/>
        <v>-43.738683468281117</v>
      </c>
      <c r="M82" s="99"/>
    </row>
    <row r="83" spans="1:13" ht="15" customHeight="1" x14ac:dyDescent="0.2">
      <c r="A83" s="106" t="s">
        <v>42</v>
      </c>
      <c r="B83" s="116">
        <v>128564.532464</v>
      </c>
      <c r="C83" s="116">
        <v>104122.92022499999</v>
      </c>
      <c r="D83" s="116">
        <v>115845.336043</v>
      </c>
      <c r="E83" s="116">
        <v>244409.86850700001</v>
      </c>
      <c r="F83" s="116">
        <v>12719.196421000001</v>
      </c>
      <c r="G83" s="106"/>
      <c r="H83" s="113">
        <f t="shared" si="17"/>
        <v>-0.90970793703992525</v>
      </c>
      <c r="I83" s="113">
        <f t="shared" si="18"/>
        <v>1.544399353314041</v>
      </c>
      <c r="J83" s="113">
        <f t="shared" si="18"/>
        <v>10.890043541399645</v>
      </c>
      <c r="K83" s="113">
        <f t="shared" si="18"/>
        <v>4.3534567892974616</v>
      </c>
      <c r="L83" s="113">
        <f t="shared" si="18"/>
        <v>-49.679113918982651</v>
      </c>
      <c r="M83" s="99"/>
    </row>
    <row r="84" spans="1:13" ht="15" customHeight="1" x14ac:dyDescent="0.2">
      <c r="A84" s="106" t="s">
        <v>43</v>
      </c>
      <c r="B84" s="116">
        <v>114695.19450300001</v>
      </c>
      <c r="C84" s="116">
        <v>91715.557381000006</v>
      </c>
      <c r="D84" s="116">
        <v>106953.53694799999</v>
      </c>
      <c r="E84" s="116">
        <v>221648.731451</v>
      </c>
      <c r="F84" s="116">
        <v>7741.6575550000125</v>
      </c>
      <c r="G84" s="106"/>
      <c r="H84" s="113">
        <f t="shared" si="17"/>
        <v>9.0614504936868183</v>
      </c>
      <c r="I84" s="113">
        <f t="shared" ref="I84:I85" si="19">(C84-C70)/C70*100</f>
        <v>14.392623414206698</v>
      </c>
      <c r="J84" s="113">
        <f t="shared" ref="J84:J85" si="20">(D84-D70)/D70*100</f>
        <v>13.997969436277858</v>
      </c>
      <c r="K84" s="113">
        <f t="shared" ref="K84:K85" si="21">(E84-E70)/E70*100</f>
        <v>11.388983422108366</v>
      </c>
      <c r="L84" s="113">
        <f t="shared" ref="L84:L85" si="22">(F84-F70)/F70*100</f>
        <v>-31.762086260664379</v>
      </c>
      <c r="M84" s="99"/>
    </row>
    <row r="85" spans="1:13" ht="15" customHeight="1" x14ac:dyDescent="0.2">
      <c r="A85" s="106" t="s">
        <v>44</v>
      </c>
      <c r="B85" s="116">
        <v>128037.443455</v>
      </c>
      <c r="C85" s="116">
        <v>105806.143476</v>
      </c>
      <c r="D85" s="116">
        <v>118082.517423</v>
      </c>
      <c r="E85" s="116">
        <v>246119.96087800001</v>
      </c>
      <c r="F85" s="116">
        <v>9954.926032000003</v>
      </c>
      <c r="G85" s="106"/>
      <c r="H85" s="113">
        <f t="shared" si="17"/>
        <v>7.1301655993589268</v>
      </c>
      <c r="I85" s="113">
        <f t="shared" si="19"/>
        <v>13.013153528180025</v>
      </c>
      <c r="J85" s="113">
        <f t="shared" si="20"/>
        <v>13.426686436670188</v>
      </c>
      <c r="K85" s="113">
        <f t="shared" si="21"/>
        <v>10.061459978959721</v>
      </c>
      <c r="L85" s="113">
        <f t="shared" si="22"/>
        <v>-35.404039804058321</v>
      </c>
      <c r="M85" s="99"/>
    </row>
    <row r="86" spans="1:13" ht="15" customHeight="1" x14ac:dyDescent="0.2">
      <c r="A86" s="106" t="s">
        <v>45</v>
      </c>
      <c r="B86" s="116">
        <v>126016.519225</v>
      </c>
      <c r="C86" s="116">
        <v>100413.75307200001</v>
      </c>
      <c r="D86" s="116">
        <v>111740.28698200001</v>
      </c>
      <c r="E86" s="116">
        <v>237756.80620699999</v>
      </c>
      <c r="F86" s="116">
        <v>14276.232242999991</v>
      </c>
      <c r="G86" s="106"/>
      <c r="H86" s="113">
        <f>(B86-B72)/B72*100</f>
        <v>1.6738161070086848</v>
      </c>
      <c r="I86" s="113">
        <f t="shared" ref="I86:I89" si="23">(C86-C72)/C72*100</f>
        <v>7.095449181552123</v>
      </c>
      <c r="J86" s="113">
        <f t="shared" ref="J86:J89" si="24">(D86-D72)/D72*100</f>
        <v>17.776569562857777</v>
      </c>
      <c r="K86" s="113">
        <f t="shared" ref="K86:K89" si="25">(E86-E72)/E72*100</f>
        <v>8.655664933416638</v>
      </c>
      <c r="L86" s="113">
        <f t="shared" ref="L86:L89" si="26">(F86-F72)/F72*100</f>
        <v>-50.885350492682491</v>
      </c>
      <c r="M86" s="99"/>
    </row>
    <row r="87" spans="1:13" ht="15" customHeight="1" x14ac:dyDescent="0.2">
      <c r="A87" s="106" t="s">
        <v>46</v>
      </c>
      <c r="B87" s="116">
        <v>131116.95314299999</v>
      </c>
      <c r="C87" s="116">
        <v>105042.795679</v>
      </c>
      <c r="D87" s="116">
        <v>124715.52999900001</v>
      </c>
      <c r="E87" s="116">
        <v>255832.48314199998</v>
      </c>
      <c r="F87" s="116">
        <v>6401.4231439999858</v>
      </c>
      <c r="G87" s="106"/>
      <c r="H87" s="113">
        <f>(B87-B73)/B73*100</f>
        <v>12.290963611121706</v>
      </c>
      <c r="I87" s="113">
        <f t="shared" si="23"/>
        <v>17.97278479279445</v>
      </c>
      <c r="J87" s="113">
        <f t="shared" si="24"/>
        <v>25.394911699358957</v>
      </c>
      <c r="K87" s="113">
        <f t="shared" si="25"/>
        <v>18.318498753025114</v>
      </c>
      <c r="L87" s="113">
        <f t="shared" si="26"/>
        <v>-63.012858498470294</v>
      </c>
      <c r="M87" s="99"/>
    </row>
    <row r="88" spans="1:13" ht="15" customHeight="1" x14ac:dyDescent="0.2">
      <c r="A88" s="106" t="s">
        <v>47</v>
      </c>
      <c r="B88" s="116">
        <v>129003.53646800001</v>
      </c>
      <c r="C88" s="116">
        <v>106207.881335</v>
      </c>
      <c r="D88" s="116">
        <v>123489.842567</v>
      </c>
      <c r="E88" s="116">
        <v>252493.37903499999</v>
      </c>
      <c r="F88" s="116">
        <v>5513.693901000006</v>
      </c>
      <c r="G88" s="106"/>
      <c r="H88" s="113">
        <f>(B88-B74)/B74*100</f>
        <v>12.000905365910739</v>
      </c>
      <c r="I88" s="113">
        <f t="shared" si="23"/>
        <v>15.319716146395344</v>
      </c>
      <c r="J88" s="113">
        <f t="shared" si="24"/>
        <v>26.202663083366279</v>
      </c>
      <c r="K88" s="113">
        <f t="shared" si="25"/>
        <v>18.524118309602951</v>
      </c>
      <c r="L88" s="113">
        <f t="shared" si="26"/>
        <v>-68.184793109985804</v>
      </c>
      <c r="M88" s="99"/>
    </row>
    <row r="89" spans="1:13" ht="15" customHeight="1" x14ac:dyDescent="0.2">
      <c r="A89" s="106" t="s">
        <v>48</v>
      </c>
      <c r="B89" s="116">
        <v>124014.579828</v>
      </c>
      <c r="C89" s="116">
        <v>100384.216221</v>
      </c>
      <c r="D89" s="116">
        <v>110825.551055</v>
      </c>
      <c r="E89" s="116">
        <v>234840.13088300001</v>
      </c>
      <c r="F89" s="116">
        <v>13189.028772999998</v>
      </c>
      <c r="G89" s="106"/>
      <c r="H89" s="113">
        <f>(B89-B75)/B75*100</f>
        <v>-0.25698367842008973</v>
      </c>
      <c r="I89" s="113">
        <f t="shared" si="23"/>
        <v>3.7835090377510885</v>
      </c>
      <c r="J89" s="113">
        <f t="shared" si="24"/>
        <v>10.895937457269635</v>
      </c>
      <c r="K89" s="113">
        <f t="shared" si="25"/>
        <v>4.7128344497414423</v>
      </c>
      <c r="L89" s="113">
        <f t="shared" si="26"/>
        <v>-45.941217105148077</v>
      </c>
      <c r="M89" s="99"/>
    </row>
  </sheetData>
  <mergeCells count="2">
    <mergeCell ref="B3:F3"/>
    <mergeCell ref="H3:L3"/>
  </mergeCells>
  <phoneticPr fontId="45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fitToHeight="0" orientation="portrait" r:id="rId1"/>
  <rowBreaks count="1" manualBreakCount="1">
    <brk id="6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U77"/>
  <sheetViews>
    <sheetView view="pageBreakPreview" zoomScaleNormal="100" zoomScaleSheetLayoutView="100" workbookViewId="0">
      <selection activeCell="R22" sqref="R22"/>
    </sheetView>
  </sheetViews>
  <sheetFormatPr defaultColWidth="9.140625" defaultRowHeight="12" x14ac:dyDescent="0.2"/>
  <cols>
    <col min="1" max="1" width="5.42578125" style="1" customWidth="1"/>
    <col min="2" max="2" width="23.140625" style="1" bestFit="1" customWidth="1"/>
    <col min="3" max="5" width="10" style="1" bestFit="1" customWidth="1"/>
    <col min="6" max="6" width="6.7109375" style="1" bestFit="1" customWidth="1"/>
    <col min="7" max="7" width="12.7109375" style="1" bestFit="1" customWidth="1"/>
    <col min="8" max="8" width="9" style="1" bestFit="1" customWidth="1"/>
    <col min="9" max="9" width="0.85546875" style="1" customWidth="1"/>
    <col min="10" max="11" width="10" style="1" bestFit="1" customWidth="1"/>
    <col min="12" max="12" width="8.140625" style="1" customWidth="1"/>
    <col min="13" max="13" width="10" style="1" customWidth="1"/>
    <col min="14" max="14" width="11.140625" style="1" bestFit="1" customWidth="1"/>
    <col min="15" max="16" width="15.7109375" style="1" bestFit="1" customWidth="1"/>
    <col min="17" max="17" width="5.7109375" style="1" customWidth="1"/>
    <col min="18" max="18" width="13" style="1" bestFit="1" customWidth="1"/>
    <col min="19" max="19" width="11" style="1" bestFit="1" customWidth="1"/>
    <col min="20" max="21" width="12.42578125" style="1" bestFit="1" customWidth="1"/>
    <col min="22" max="16384" width="9.140625" style="1"/>
  </cols>
  <sheetData>
    <row r="1" spans="1:18" ht="12.75" x14ac:dyDescent="0.2">
      <c r="A1" s="100" t="s">
        <v>124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8" x14ac:dyDescent="0.2">
      <c r="A2" s="41"/>
      <c r="B2" s="118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8" x14ac:dyDescent="0.2">
      <c r="A3" s="12"/>
      <c r="B3" s="13"/>
      <c r="C3" s="166" t="s">
        <v>121</v>
      </c>
      <c r="D3" s="166"/>
      <c r="E3" s="166"/>
      <c r="F3" s="13"/>
      <c r="G3" s="167" t="s">
        <v>106</v>
      </c>
      <c r="H3" s="167"/>
      <c r="I3" s="14"/>
      <c r="J3" s="166" t="s">
        <v>121</v>
      </c>
      <c r="K3" s="166"/>
      <c r="L3" s="166"/>
    </row>
    <row r="4" spans="1:18" ht="24" x14ac:dyDescent="0.2">
      <c r="A4" s="15" t="s">
        <v>119</v>
      </c>
      <c r="B4" s="16" t="s">
        <v>1</v>
      </c>
      <c r="C4" s="17" t="s">
        <v>182</v>
      </c>
      <c r="D4" s="17" t="s">
        <v>179</v>
      </c>
      <c r="E4" s="17" t="s">
        <v>183</v>
      </c>
      <c r="F4" s="18" t="s">
        <v>116</v>
      </c>
      <c r="G4" s="19" t="s">
        <v>129</v>
      </c>
      <c r="H4" s="20" t="s">
        <v>2</v>
      </c>
      <c r="I4" s="20"/>
      <c r="J4" s="17" t="s">
        <v>184</v>
      </c>
      <c r="K4" s="17" t="s">
        <v>185</v>
      </c>
      <c r="L4" s="18" t="s">
        <v>116</v>
      </c>
    </row>
    <row r="5" spans="1:18" ht="15" customHeight="1" x14ac:dyDescent="0.2">
      <c r="A5" s="86"/>
      <c r="B5" s="87" t="s">
        <v>34</v>
      </c>
      <c r="C5" s="88">
        <v>124334.09816699999</v>
      </c>
      <c r="D5" s="88">
        <v>129003.53646800009</v>
      </c>
      <c r="E5" s="88">
        <v>124014.57982799991</v>
      </c>
      <c r="F5" s="89">
        <f>E5/E$5*100</f>
        <v>100</v>
      </c>
      <c r="G5" s="90">
        <f t="shared" ref="G5" si="0">E5-C5</f>
        <v>-319.51833900007477</v>
      </c>
      <c r="H5" s="90">
        <f t="shared" ref="H5" si="1">(G5/C5)*100</f>
        <v>-0.2569836784201483</v>
      </c>
      <c r="I5" s="91"/>
      <c r="J5" s="88">
        <v>1059996.1125190016</v>
      </c>
      <c r="K5" s="88">
        <v>1115216.1479490008</v>
      </c>
      <c r="L5" s="89">
        <f>K5/K$5*100</f>
        <v>100</v>
      </c>
      <c r="M5" s="76"/>
      <c r="N5" s="76"/>
      <c r="O5" s="76"/>
      <c r="P5" s="76"/>
    </row>
    <row r="6" spans="1:18" ht="6" customHeight="1" x14ac:dyDescent="0.2">
      <c r="A6" s="119"/>
      <c r="B6" s="120"/>
      <c r="C6" s="121"/>
      <c r="D6" s="121"/>
      <c r="E6" s="121"/>
      <c r="F6" s="122"/>
      <c r="G6" s="123"/>
      <c r="H6" s="124"/>
      <c r="I6" s="124"/>
      <c r="J6" s="121"/>
      <c r="K6" s="121"/>
      <c r="L6" s="122"/>
    </row>
    <row r="7" spans="1:18" x14ac:dyDescent="0.2">
      <c r="A7" s="69" t="s">
        <v>3</v>
      </c>
      <c r="B7" s="41" t="s">
        <v>138</v>
      </c>
      <c r="C7" s="46">
        <v>18479.494029999991</v>
      </c>
      <c r="D7" s="46">
        <v>18874.211818</v>
      </c>
      <c r="E7" s="46">
        <v>18266.862276000003</v>
      </c>
      <c r="F7" s="57">
        <f>E7/E$5*100</f>
        <v>14.72960864870481</v>
      </c>
      <c r="G7" s="125">
        <f t="shared" ref="G7:G37" si="2">E7-C7</f>
        <v>-212.63175399998727</v>
      </c>
      <c r="H7" s="125">
        <f t="shared" ref="H7" si="3">(G7/C7)*100</f>
        <v>-1.150636233085151</v>
      </c>
      <c r="I7" s="59"/>
      <c r="J7" s="46">
        <v>167579.35183399994</v>
      </c>
      <c r="K7" s="46">
        <v>171476.90584799994</v>
      </c>
      <c r="L7" s="57">
        <f>K7/K$5*100</f>
        <v>15.376113963500609</v>
      </c>
      <c r="M7" s="76"/>
      <c r="N7" s="76"/>
      <c r="O7" s="76"/>
      <c r="P7" s="76"/>
      <c r="Q7" s="76"/>
      <c r="R7" s="76"/>
    </row>
    <row r="8" spans="1:18" x14ac:dyDescent="0.2">
      <c r="A8" s="69" t="s">
        <v>4</v>
      </c>
      <c r="B8" s="41" t="s">
        <v>140</v>
      </c>
      <c r="C8" s="46">
        <v>14781.03422900001</v>
      </c>
      <c r="D8" s="46">
        <v>19643.733961000005</v>
      </c>
      <c r="E8" s="46">
        <v>16131.979514999999</v>
      </c>
      <c r="F8" s="57">
        <f t="shared" ref="F8:F36" si="4">E8/E$5*100</f>
        <v>13.00813141275324</v>
      </c>
      <c r="G8" s="125">
        <f t="shared" ref="G8:G36" si="5">E8-C8</f>
        <v>1350.9452859999892</v>
      </c>
      <c r="H8" s="125">
        <f t="shared" ref="H8:H36" si="6">(G8/C8)*100</f>
        <v>9.1397209766923435</v>
      </c>
      <c r="I8" s="59"/>
      <c r="J8" s="46">
        <v>119443.46960099999</v>
      </c>
      <c r="K8" s="46">
        <v>140475.64859900004</v>
      </c>
      <c r="L8" s="57">
        <f t="shared" ref="L8:L36" si="7">K8/K$5*100</f>
        <v>12.59627103296069</v>
      </c>
      <c r="M8" s="76"/>
      <c r="N8" s="76"/>
      <c r="O8" s="76"/>
      <c r="P8" s="76"/>
      <c r="Q8" s="76"/>
      <c r="R8" s="76"/>
    </row>
    <row r="9" spans="1:18" x14ac:dyDescent="0.2">
      <c r="A9" s="69" t="s">
        <v>5</v>
      </c>
      <c r="B9" s="41" t="s">
        <v>139</v>
      </c>
      <c r="C9" s="46">
        <v>16608.793688999995</v>
      </c>
      <c r="D9" s="46">
        <v>15513.695239999997</v>
      </c>
      <c r="E9" s="46">
        <v>16133.456359999998</v>
      </c>
      <c r="F9" s="57">
        <f t="shared" si="4"/>
        <v>13.009322276764589</v>
      </c>
      <c r="G9" s="125">
        <f t="shared" si="5"/>
        <v>-475.33732899999632</v>
      </c>
      <c r="H9" s="125">
        <f t="shared" si="6"/>
        <v>-2.8619617890419837</v>
      </c>
      <c r="I9" s="59"/>
      <c r="J9" s="46">
        <v>139829.94891899993</v>
      </c>
      <c r="K9" s="46">
        <v>137107.24961899995</v>
      </c>
      <c r="L9" s="57">
        <f t="shared" si="7"/>
        <v>12.294231021596532</v>
      </c>
      <c r="M9" s="76"/>
      <c r="N9" s="76"/>
      <c r="O9" s="76"/>
      <c r="P9" s="76"/>
      <c r="Q9" s="76"/>
      <c r="R9" s="76"/>
    </row>
    <row r="10" spans="1:18" x14ac:dyDescent="0.2">
      <c r="A10" s="69" t="s">
        <v>6</v>
      </c>
      <c r="B10" s="41" t="s">
        <v>169</v>
      </c>
      <c r="C10" s="46">
        <v>9706.0444919999991</v>
      </c>
      <c r="D10" s="46">
        <v>10390.876228999998</v>
      </c>
      <c r="E10" s="46">
        <v>9907.9952269999994</v>
      </c>
      <c r="F10" s="57">
        <f t="shared" si="4"/>
        <v>7.989379346155701</v>
      </c>
      <c r="G10" s="125">
        <f t="shared" si="5"/>
        <v>201.95073500000035</v>
      </c>
      <c r="H10" s="125">
        <f t="shared" si="6"/>
        <v>2.0806697843437041</v>
      </c>
      <c r="I10" s="59"/>
      <c r="J10" s="46">
        <v>84299.520309000072</v>
      </c>
      <c r="K10" s="46">
        <v>86655.90776099998</v>
      </c>
      <c r="L10" s="57">
        <f t="shared" si="7"/>
        <v>7.7703239789317315</v>
      </c>
      <c r="M10" s="76"/>
      <c r="N10" s="76"/>
      <c r="O10" s="76"/>
      <c r="P10" s="76"/>
      <c r="Q10" s="76"/>
      <c r="R10" s="41"/>
    </row>
    <row r="11" spans="1:18" x14ac:dyDescent="0.2">
      <c r="A11" s="69" t="s">
        <v>7</v>
      </c>
      <c r="B11" s="41" t="s">
        <v>141</v>
      </c>
      <c r="C11" s="46">
        <v>8964.3817980000003</v>
      </c>
      <c r="D11" s="46">
        <v>7026.6634169999988</v>
      </c>
      <c r="E11" s="46">
        <v>9289.4871759999987</v>
      </c>
      <c r="F11" s="57">
        <f t="shared" si="4"/>
        <v>7.4906411720975941</v>
      </c>
      <c r="G11" s="125">
        <f t="shared" si="5"/>
        <v>325.10537799999838</v>
      </c>
      <c r="H11" s="125">
        <f t="shared" si="6"/>
        <v>3.6266346673513064</v>
      </c>
      <c r="I11" s="59"/>
      <c r="J11" s="46">
        <v>67292.061768999964</v>
      </c>
      <c r="K11" s="46">
        <v>64374.17040399999</v>
      </c>
      <c r="L11" s="57">
        <f t="shared" si="7"/>
        <v>5.7723492008603738</v>
      </c>
      <c r="M11" s="76"/>
      <c r="N11" s="76"/>
      <c r="O11" s="76"/>
      <c r="P11" s="76"/>
      <c r="Q11" s="76"/>
      <c r="R11" s="76"/>
    </row>
    <row r="12" spans="1:18" x14ac:dyDescent="0.2">
      <c r="A12" s="69" t="s">
        <v>8</v>
      </c>
      <c r="B12" s="41" t="s">
        <v>142</v>
      </c>
      <c r="C12" s="46">
        <v>7372.4425139999994</v>
      </c>
      <c r="D12" s="46">
        <v>7105.4952180000018</v>
      </c>
      <c r="E12" s="46">
        <v>6477.3259860000016</v>
      </c>
      <c r="F12" s="57">
        <f t="shared" si="4"/>
        <v>5.2230358680274751</v>
      </c>
      <c r="G12" s="125">
        <f t="shared" si="5"/>
        <v>-895.11652799999774</v>
      </c>
      <c r="H12" s="125">
        <f t="shared" si="6"/>
        <v>-12.141383622865884</v>
      </c>
      <c r="I12" s="59"/>
      <c r="J12" s="46">
        <v>64496.49840600005</v>
      </c>
      <c r="K12" s="46">
        <v>62549.201039</v>
      </c>
      <c r="L12" s="57">
        <f t="shared" si="7"/>
        <v>5.6087065412417605</v>
      </c>
      <c r="M12" s="76"/>
      <c r="N12" s="76"/>
      <c r="O12" s="76"/>
      <c r="P12" s="76"/>
      <c r="Q12" s="76"/>
      <c r="R12" s="76"/>
    </row>
    <row r="13" spans="1:18" x14ac:dyDescent="0.2">
      <c r="A13" s="69" t="s">
        <v>9</v>
      </c>
      <c r="B13" s="41" t="s">
        <v>149</v>
      </c>
      <c r="C13" s="46">
        <v>4125.9084109999976</v>
      </c>
      <c r="D13" s="46">
        <v>5335.7232270000022</v>
      </c>
      <c r="E13" s="46">
        <v>7180.1291130000027</v>
      </c>
      <c r="F13" s="57">
        <f t="shared" si="4"/>
        <v>5.7897459499990811</v>
      </c>
      <c r="G13" s="125">
        <f t="shared" si="5"/>
        <v>3054.2207020000051</v>
      </c>
      <c r="H13" s="125">
        <f t="shared" si="6"/>
        <v>74.025412048828116</v>
      </c>
      <c r="I13" s="59"/>
      <c r="J13" s="46">
        <v>32053.157432000007</v>
      </c>
      <c r="K13" s="46">
        <v>48687.572479000017</v>
      </c>
      <c r="L13" s="57">
        <f t="shared" si="7"/>
        <v>4.3657521072073386</v>
      </c>
      <c r="M13" s="76"/>
      <c r="N13" s="76"/>
      <c r="O13" s="76"/>
      <c r="P13" s="76"/>
      <c r="Q13" s="76"/>
      <c r="R13" s="76"/>
    </row>
    <row r="14" spans="1:18" x14ac:dyDescent="0.2">
      <c r="A14" s="69" t="s">
        <v>10</v>
      </c>
      <c r="B14" s="41" t="s">
        <v>143</v>
      </c>
      <c r="C14" s="46">
        <v>4705.2114279999996</v>
      </c>
      <c r="D14" s="46">
        <v>4532.560418</v>
      </c>
      <c r="E14" s="46">
        <v>4885.5088899999964</v>
      </c>
      <c r="F14" s="57">
        <f t="shared" si="4"/>
        <v>3.9394633250186204</v>
      </c>
      <c r="G14" s="125">
        <f t="shared" si="5"/>
        <v>180.29746199999681</v>
      </c>
      <c r="H14" s="125">
        <f t="shared" si="6"/>
        <v>3.831867382772089</v>
      </c>
      <c r="I14" s="59"/>
      <c r="J14" s="46">
        <v>44486.098818000013</v>
      </c>
      <c r="K14" s="46">
        <v>44336.742365000013</v>
      </c>
      <c r="L14" s="57">
        <f t="shared" si="7"/>
        <v>3.9756187575421964</v>
      </c>
      <c r="M14" s="76"/>
      <c r="N14" s="76"/>
      <c r="O14" s="76"/>
      <c r="P14" s="76"/>
      <c r="Q14" s="76"/>
      <c r="R14" s="76"/>
    </row>
    <row r="15" spans="1:18" x14ac:dyDescent="0.2">
      <c r="A15" s="69" t="s">
        <v>11</v>
      </c>
      <c r="B15" s="41" t="s">
        <v>147</v>
      </c>
      <c r="C15" s="46">
        <v>5333.3638989999981</v>
      </c>
      <c r="D15" s="46">
        <v>3837.2655609999988</v>
      </c>
      <c r="E15" s="46">
        <v>3946.209926</v>
      </c>
      <c r="F15" s="57">
        <f t="shared" si="4"/>
        <v>3.1820532162211368</v>
      </c>
      <c r="G15" s="125">
        <f t="shared" si="5"/>
        <v>-1387.1539729999981</v>
      </c>
      <c r="H15" s="125">
        <f t="shared" si="6"/>
        <v>-26.008987934614559</v>
      </c>
      <c r="I15" s="59"/>
      <c r="J15" s="46">
        <v>36426.197530999983</v>
      </c>
      <c r="K15" s="46">
        <v>42374.155501999994</v>
      </c>
      <c r="L15" s="57">
        <f t="shared" si="7"/>
        <v>3.7996361135848415</v>
      </c>
      <c r="M15" s="76"/>
      <c r="N15" s="76"/>
      <c r="O15" s="76"/>
      <c r="P15" s="76"/>
      <c r="Q15" s="76"/>
      <c r="R15" s="76"/>
    </row>
    <row r="16" spans="1:18" x14ac:dyDescent="0.2">
      <c r="A16" s="69" t="s">
        <v>12</v>
      </c>
      <c r="B16" s="41" t="s">
        <v>146</v>
      </c>
      <c r="C16" s="46">
        <v>3986.6786129999996</v>
      </c>
      <c r="D16" s="46">
        <v>5520.7413769999976</v>
      </c>
      <c r="E16" s="46">
        <v>4273.9992030000021</v>
      </c>
      <c r="F16" s="57">
        <f t="shared" si="4"/>
        <v>3.4463683293752703</v>
      </c>
      <c r="G16" s="125">
        <f t="shared" si="5"/>
        <v>287.32059000000254</v>
      </c>
      <c r="H16" s="125">
        <f t="shared" si="6"/>
        <v>7.2070166143588912</v>
      </c>
      <c r="I16" s="59"/>
      <c r="J16" s="46">
        <v>37131.767364999992</v>
      </c>
      <c r="K16" s="46">
        <v>41018.664177000042</v>
      </c>
      <c r="L16" s="57">
        <f t="shared" si="7"/>
        <v>3.6780909469825791</v>
      </c>
      <c r="M16" s="76"/>
      <c r="N16" s="76"/>
      <c r="O16" s="76"/>
      <c r="P16" s="76"/>
      <c r="Q16" s="76"/>
      <c r="R16" s="76"/>
    </row>
    <row r="17" spans="1:18" x14ac:dyDescent="0.2">
      <c r="A17" s="69" t="s">
        <v>13</v>
      </c>
      <c r="B17" s="41" t="s">
        <v>144</v>
      </c>
      <c r="C17" s="46">
        <v>4238.4061830000019</v>
      </c>
      <c r="D17" s="46">
        <v>4347.0401610000017</v>
      </c>
      <c r="E17" s="46">
        <v>4182.6975220000013</v>
      </c>
      <c r="F17" s="57">
        <f t="shared" si="4"/>
        <v>3.3727465978606133</v>
      </c>
      <c r="G17" s="125">
        <f t="shared" si="5"/>
        <v>-55.708661000000575</v>
      </c>
      <c r="H17" s="125">
        <f t="shared" si="6"/>
        <v>-1.3143775889966549</v>
      </c>
      <c r="I17" s="59"/>
      <c r="J17" s="46">
        <v>41770.699902000022</v>
      </c>
      <c r="K17" s="46">
        <v>39802.161984999984</v>
      </c>
      <c r="L17" s="57">
        <f t="shared" si="7"/>
        <v>3.5690087574682563</v>
      </c>
      <c r="M17" s="76"/>
      <c r="N17" s="76"/>
      <c r="O17" s="76"/>
      <c r="P17" s="76"/>
      <c r="Q17" s="76"/>
      <c r="R17" s="76"/>
    </row>
    <row r="18" spans="1:18" x14ac:dyDescent="0.2">
      <c r="A18" s="69" t="s">
        <v>14</v>
      </c>
      <c r="B18" s="41" t="s">
        <v>148</v>
      </c>
      <c r="C18" s="46">
        <v>3977.2267719999995</v>
      </c>
      <c r="D18" s="46">
        <v>4007.7197670000019</v>
      </c>
      <c r="E18" s="46">
        <v>3494.8869759999993</v>
      </c>
      <c r="F18" s="57">
        <f t="shared" si="4"/>
        <v>2.8181258855589224</v>
      </c>
      <c r="G18" s="125">
        <f t="shared" si="5"/>
        <v>-482.33979600000021</v>
      </c>
      <c r="H18" s="125">
        <f t="shared" si="6"/>
        <v>-12.127540712430875</v>
      </c>
      <c r="I18" s="125"/>
      <c r="J18" s="46">
        <v>34175.544770000008</v>
      </c>
      <c r="K18" s="46">
        <v>38362.782657000003</v>
      </c>
      <c r="L18" s="57">
        <f t="shared" si="7"/>
        <v>3.4399414613528663</v>
      </c>
      <c r="M18" s="76"/>
      <c r="N18" s="76"/>
      <c r="O18" s="76"/>
      <c r="P18" s="76"/>
      <c r="Q18" s="76"/>
      <c r="R18" s="76"/>
    </row>
    <row r="19" spans="1:18" x14ac:dyDescent="0.2">
      <c r="A19" s="69" t="s">
        <v>15</v>
      </c>
      <c r="B19" s="41" t="s">
        <v>145</v>
      </c>
      <c r="C19" s="46">
        <v>3978.4227129999981</v>
      </c>
      <c r="D19" s="46">
        <v>4743.7315170000002</v>
      </c>
      <c r="E19" s="46">
        <v>4129.1578579999987</v>
      </c>
      <c r="F19" s="57">
        <f t="shared" si="4"/>
        <v>3.3295745256137383</v>
      </c>
      <c r="G19" s="125">
        <f t="shared" si="5"/>
        <v>150.73514500000056</v>
      </c>
      <c r="H19" s="125">
        <f t="shared" si="6"/>
        <v>3.7888167214472821</v>
      </c>
      <c r="I19" s="59"/>
      <c r="J19" s="46">
        <v>37645.984368000012</v>
      </c>
      <c r="K19" s="46">
        <v>37277.328225000019</v>
      </c>
      <c r="L19" s="57">
        <f t="shared" si="7"/>
        <v>3.3426101562066624</v>
      </c>
      <c r="M19" s="76"/>
      <c r="N19" s="76"/>
      <c r="O19" s="76"/>
      <c r="P19" s="76"/>
      <c r="Q19" s="76"/>
      <c r="R19" s="76"/>
    </row>
    <row r="20" spans="1:18" x14ac:dyDescent="0.2">
      <c r="A20" s="69" t="s">
        <v>16</v>
      </c>
      <c r="B20" s="41" t="s">
        <v>150</v>
      </c>
      <c r="C20" s="46">
        <v>2092.9512789999999</v>
      </c>
      <c r="D20" s="46">
        <v>2457.8263389999988</v>
      </c>
      <c r="E20" s="46">
        <v>2056.4183810000004</v>
      </c>
      <c r="F20" s="57">
        <f t="shared" si="4"/>
        <v>1.6582069494184619</v>
      </c>
      <c r="G20" s="125">
        <f t="shared" si="5"/>
        <v>-36.532897999999477</v>
      </c>
      <c r="H20" s="125">
        <f t="shared" si="6"/>
        <v>-1.7455207087980893</v>
      </c>
      <c r="I20" s="59"/>
      <c r="J20" s="46">
        <v>19430.439834999983</v>
      </c>
      <c r="K20" s="46">
        <v>21258.741485000002</v>
      </c>
      <c r="L20" s="57">
        <f t="shared" si="7"/>
        <v>1.9062440518008146</v>
      </c>
      <c r="M20" s="76"/>
      <c r="N20" s="76"/>
      <c r="O20" s="76"/>
      <c r="P20" s="76"/>
      <c r="Q20" s="76"/>
      <c r="R20" s="76"/>
    </row>
    <row r="21" spans="1:18" x14ac:dyDescent="0.2">
      <c r="A21" s="69" t="s">
        <v>17</v>
      </c>
      <c r="B21" s="41" t="s">
        <v>152</v>
      </c>
      <c r="C21" s="46">
        <v>1210.8413459999995</v>
      </c>
      <c r="D21" s="46">
        <v>1558.7518719999998</v>
      </c>
      <c r="E21" s="46">
        <v>1414.2165029999999</v>
      </c>
      <c r="F21" s="57">
        <f t="shared" si="4"/>
        <v>1.1403630967918654</v>
      </c>
      <c r="G21" s="125">
        <f t="shared" si="5"/>
        <v>203.3751570000004</v>
      </c>
      <c r="H21" s="125">
        <f t="shared" si="6"/>
        <v>16.796185369111146</v>
      </c>
      <c r="I21" s="59"/>
      <c r="J21" s="46">
        <v>13394.174644000001</v>
      </c>
      <c r="K21" s="46">
        <v>15163.201403000005</v>
      </c>
      <c r="L21" s="57">
        <f t="shared" si="7"/>
        <v>1.3596647995894535</v>
      </c>
      <c r="M21" s="76"/>
      <c r="N21" s="76"/>
      <c r="O21" s="76"/>
      <c r="P21" s="76"/>
      <c r="Q21" s="76"/>
      <c r="R21" s="76"/>
    </row>
    <row r="22" spans="1:18" x14ac:dyDescent="0.2">
      <c r="A22" s="69" t="s">
        <v>18</v>
      </c>
      <c r="B22" s="41" t="s">
        <v>151</v>
      </c>
      <c r="C22" s="46">
        <v>1425.2609730000008</v>
      </c>
      <c r="D22" s="46">
        <v>1455.1967369999995</v>
      </c>
      <c r="E22" s="46">
        <v>1283.9805409999997</v>
      </c>
      <c r="F22" s="57">
        <f t="shared" si="4"/>
        <v>1.0353464429592041</v>
      </c>
      <c r="G22" s="125">
        <f t="shared" si="5"/>
        <v>-141.28043200000116</v>
      </c>
      <c r="H22" s="125">
        <f t="shared" si="6"/>
        <v>-9.9126008974077937</v>
      </c>
      <c r="I22" s="59"/>
      <c r="J22" s="46">
        <v>14102.140161000001</v>
      </c>
      <c r="K22" s="46">
        <v>14783.735807999999</v>
      </c>
      <c r="L22" s="57">
        <f t="shared" si="7"/>
        <v>1.325638606936318</v>
      </c>
      <c r="M22" s="76"/>
      <c r="N22" s="76"/>
      <c r="O22" s="76"/>
      <c r="P22" s="76"/>
      <c r="Q22" s="76"/>
      <c r="R22" s="76"/>
    </row>
    <row r="23" spans="1:18" x14ac:dyDescent="0.2">
      <c r="A23" s="69" t="s">
        <v>19</v>
      </c>
      <c r="B23" s="41" t="s">
        <v>153</v>
      </c>
      <c r="C23" s="46">
        <v>1267.1226800000002</v>
      </c>
      <c r="D23" s="46">
        <v>1124.1546489999996</v>
      </c>
      <c r="E23" s="46">
        <v>1040.5058929999998</v>
      </c>
      <c r="F23" s="57">
        <f t="shared" si="4"/>
        <v>0.83901900441312083</v>
      </c>
      <c r="G23" s="125">
        <f t="shared" si="5"/>
        <v>-226.61678700000039</v>
      </c>
      <c r="H23" s="125">
        <f t="shared" si="6"/>
        <v>-17.88436041567817</v>
      </c>
      <c r="I23" s="59"/>
      <c r="J23" s="46">
        <v>10065.509806999999</v>
      </c>
      <c r="K23" s="46">
        <v>10863.003446000002</v>
      </c>
      <c r="L23" s="57">
        <f t="shared" si="7"/>
        <v>0.97407157042858494</v>
      </c>
      <c r="M23" s="76"/>
      <c r="N23" s="76"/>
      <c r="O23" s="76"/>
      <c r="P23" s="76"/>
      <c r="Q23" s="76"/>
      <c r="R23" s="76"/>
    </row>
    <row r="24" spans="1:18" x14ac:dyDescent="0.2">
      <c r="A24" s="69" t="s">
        <v>20</v>
      </c>
      <c r="B24" s="41" t="s">
        <v>154</v>
      </c>
      <c r="C24" s="46">
        <v>1275.4433389999992</v>
      </c>
      <c r="D24" s="46">
        <v>783.34127099999978</v>
      </c>
      <c r="E24" s="46">
        <v>925.54576300000053</v>
      </c>
      <c r="F24" s="57">
        <f t="shared" si="4"/>
        <v>0.74632012162091899</v>
      </c>
      <c r="G24" s="125">
        <f t="shared" si="5"/>
        <v>-349.89757599999871</v>
      </c>
      <c r="H24" s="125">
        <f t="shared" si="6"/>
        <v>-27.433408078663295</v>
      </c>
      <c r="I24" s="59"/>
      <c r="J24" s="46">
        <v>8674.2557289999968</v>
      </c>
      <c r="K24" s="46">
        <v>9121.7793679999922</v>
      </c>
      <c r="L24" s="57">
        <f t="shared" si="7"/>
        <v>0.81793824316262809</v>
      </c>
      <c r="M24" s="76"/>
      <c r="N24" s="76"/>
      <c r="O24" s="76"/>
      <c r="P24" s="76"/>
      <c r="Q24" s="76"/>
      <c r="R24" s="76"/>
    </row>
    <row r="25" spans="1:18" x14ac:dyDescent="0.2">
      <c r="A25" s="69" t="s">
        <v>21</v>
      </c>
      <c r="B25" s="41" t="s">
        <v>155</v>
      </c>
      <c r="C25" s="46">
        <v>763.4725440000002</v>
      </c>
      <c r="D25" s="46">
        <v>805.14945299999977</v>
      </c>
      <c r="E25" s="46">
        <v>693.82755599999996</v>
      </c>
      <c r="F25" s="57">
        <f t="shared" si="4"/>
        <v>0.55947256924330446</v>
      </c>
      <c r="G25" s="125">
        <f t="shared" si="5"/>
        <v>-69.644988000000239</v>
      </c>
      <c r="H25" s="125">
        <f t="shared" si="6"/>
        <v>-9.1221339322976664</v>
      </c>
      <c r="I25" s="59"/>
      <c r="J25" s="46">
        <v>6501.205966999999</v>
      </c>
      <c r="K25" s="46">
        <v>6439.8155649999981</v>
      </c>
      <c r="L25" s="57">
        <f t="shared" si="7"/>
        <v>0.57744999270710817</v>
      </c>
      <c r="M25" s="76"/>
      <c r="N25" s="76"/>
      <c r="O25" s="76"/>
      <c r="P25" s="76"/>
      <c r="Q25" s="76"/>
      <c r="R25" s="76"/>
    </row>
    <row r="26" spans="1:18" x14ac:dyDescent="0.2">
      <c r="A26" s="69" t="s">
        <v>22</v>
      </c>
      <c r="B26" s="41" t="s">
        <v>157</v>
      </c>
      <c r="C26" s="46">
        <v>398.19131299999998</v>
      </c>
      <c r="D26" s="46">
        <v>725.47231599999986</v>
      </c>
      <c r="E26" s="46">
        <v>484.29909300000003</v>
      </c>
      <c r="F26" s="57">
        <f t="shared" si="4"/>
        <v>0.39051786787625387</v>
      </c>
      <c r="G26" s="125">
        <f t="shared" si="5"/>
        <v>86.107780000000048</v>
      </c>
      <c r="H26" s="125">
        <f t="shared" si="6"/>
        <v>21.624725901541716</v>
      </c>
      <c r="I26" s="59"/>
      <c r="J26" s="46">
        <v>4547.0195610000037</v>
      </c>
      <c r="K26" s="46">
        <v>6062.9686850000016</v>
      </c>
      <c r="L26" s="57">
        <f t="shared" si="7"/>
        <v>0.54365861686547812</v>
      </c>
      <c r="M26" s="76"/>
      <c r="N26" s="76"/>
      <c r="O26" s="76"/>
      <c r="P26" s="76"/>
      <c r="Q26" s="76"/>
      <c r="R26" s="76"/>
    </row>
    <row r="27" spans="1:18" x14ac:dyDescent="0.2">
      <c r="A27" s="69" t="s">
        <v>23</v>
      </c>
      <c r="B27" s="41" t="s">
        <v>161</v>
      </c>
      <c r="C27" s="46">
        <v>393.86259799999982</v>
      </c>
      <c r="D27" s="46">
        <v>782.67086299999971</v>
      </c>
      <c r="E27" s="46">
        <v>407.78024599999998</v>
      </c>
      <c r="F27" s="57">
        <f t="shared" si="4"/>
        <v>0.32881637511134937</v>
      </c>
      <c r="G27" s="125">
        <f t="shared" si="5"/>
        <v>13.917648000000156</v>
      </c>
      <c r="H27" s="125">
        <f t="shared" si="6"/>
        <v>3.5336302737738414</v>
      </c>
      <c r="I27" s="59"/>
      <c r="J27" s="46">
        <v>3112.7114620000002</v>
      </c>
      <c r="K27" s="46">
        <v>4979.4543620000004</v>
      </c>
      <c r="L27" s="57">
        <f t="shared" si="7"/>
        <v>0.44650127880211726</v>
      </c>
      <c r="M27" s="76"/>
      <c r="N27" s="76"/>
      <c r="O27" s="76"/>
      <c r="P27" s="76"/>
      <c r="Q27" s="76"/>
      <c r="R27" s="76"/>
    </row>
    <row r="28" spans="1:18" x14ac:dyDescent="0.2">
      <c r="A28" s="69" t="s">
        <v>24</v>
      </c>
      <c r="B28" s="41" t="s">
        <v>158</v>
      </c>
      <c r="C28" s="46">
        <v>624.08986199999981</v>
      </c>
      <c r="D28" s="46">
        <v>445.38591700000006</v>
      </c>
      <c r="E28" s="46">
        <v>212.70834900000003</v>
      </c>
      <c r="F28" s="57">
        <f t="shared" si="4"/>
        <v>0.1715188240729538</v>
      </c>
      <c r="G28" s="125">
        <f t="shared" si="5"/>
        <v>-411.38151299999981</v>
      </c>
      <c r="H28" s="125">
        <f t="shared" si="6"/>
        <v>-65.917031832829224</v>
      </c>
      <c r="I28" s="59"/>
      <c r="J28" s="46">
        <v>4226.7182739999998</v>
      </c>
      <c r="K28" s="46">
        <v>4574.5729380000002</v>
      </c>
      <c r="L28" s="57">
        <f t="shared" si="7"/>
        <v>0.41019608139759439</v>
      </c>
      <c r="M28" s="76"/>
      <c r="N28" s="76"/>
      <c r="O28" s="76"/>
      <c r="P28" s="76"/>
      <c r="Q28" s="76"/>
      <c r="R28" s="76"/>
    </row>
    <row r="29" spans="1:18" x14ac:dyDescent="0.2">
      <c r="A29" s="69" t="s">
        <v>25</v>
      </c>
      <c r="B29" s="41" t="s">
        <v>156</v>
      </c>
      <c r="C29" s="46">
        <v>714.58828800000003</v>
      </c>
      <c r="D29" s="46">
        <v>421.23282300000011</v>
      </c>
      <c r="E29" s="46">
        <v>361.66104799999982</v>
      </c>
      <c r="F29" s="57">
        <f t="shared" si="4"/>
        <v>0.29162784609809589</v>
      </c>
      <c r="G29" s="125">
        <f t="shared" si="5"/>
        <v>-352.92724000000021</v>
      </c>
      <c r="H29" s="125">
        <f t="shared" si="6"/>
        <v>-49.388892307174252</v>
      </c>
      <c r="I29" s="59"/>
      <c r="J29" s="46">
        <v>6012.8306159999938</v>
      </c>
      <c r="K29" s="46">
        <v>4287.3204839999971</v>
      </c>
      <c r="L29" s="57">
        <f t="shared" si="7"/>
        <v>0.38443852269219991</v>
      </c>
      <c r="M29" s="76"/>
      <c r="N29" s="76"/>
      <c r="O29" s="76"/>
      <c r="P29" s="76"/>
      <c r="Q29" s="76"/>
      <c r="R29" s="76"/>
    </row>
    <row r="30" spans="1:18" x14ac:dyDescent="0.2">
      <c r="A30" s="69" t="s">
        <v>26</v>
      </c>
      <c r="B30" s="41" t="s">
        <v>162</v>
      </c>
      <c r="C30" s="46">
        <v>479.55993399999971</v>
      </c>
      <c r="D30" s="46">
        <v>434.17454699999985</v>
      </c>
      <c r="E30" s="46">
        <v>404.21018199999997</v>
      </c>
      <c r="F30" s="57">
        <f t="shared" si="4"/>
        <v>0.32593762972112872</v>
      </c>
      <c r="G30" s="125">
        <f t="shared" si="5"/>
        <v>-75.349751999999739</v>
      </c>
      <c r="H30" s="125">
        <f t="shared" si="6"/>
        <v>-15.712270074672208</v>
      </c>
      <c r="I30" s="59"/>
      <c r="J30" s="46">
        <v>3153.7935720000005</v>
      </c>
      <c r="K30" s="46">
        <v>4087.989500000002</v>
      </c>
      <c r="L30" s="57">
        <f t="shared" si="7"/>
        <v>0.36656476930667142</v>
      </c>
      <c r="M30" s="76"/>
      <c r="N30" s="76"/>
      <c r="O30" s="76"/>
      <c r="P30" s="76"/>
      <c r="Q30" s="76"/>
      <c r="R30" s="76"/>
    </row>
    <row r="31" spans="1:18" x14ac:dyDescent="0.2">
      <c r="A31" s="69" t="s">
        <v>27</v>
      </c>
      <c r="B31" s="41" t="s">
        <v>165</v>
      </c>
      <c r="C31" s="46">
        <v>689.81407900000011</v>
      </c>
      <c r="D31" s="46">
        <v>561.72681199999988</v>
      </c>
      <c r="E31" s="46">
        <v>487.53765399999997</v>
      </c>
      <c r="F31" s="57">
        <f t="shared" si="4"/>
        <v>0.39312930356751824</v>
      </c>
      <c r="G31" s="125">
        <f t="shared" si="5"/>
        <v>-202.27642500000013</v>
      </c>
      <c r="H31" s="125">
        <f t="shared" si="6"/>
        <v>-29.323325104241615</v>
      </c>
      <c r="I31" s="59"/>
      <c r="J31" s="46">
        <v>3147.3344830000001</v>
      </c>
      <c r="K31" s="46">
        <v>3478.3332550000009</v>
      </c>
      <c r="L31" s="57">
        <f t="shared" si="7"/>
        <v>0.3118976766429557</v>
      </c>
      <c r="M31" s="76"/>
      <c r="N31" s="76"/>
      <c r="O31" s="76"/>
      <c r="P31" s="76"/>
      <c r="Q31" s="76"/>
      <c r="R31" s="76"/>
    </row>
    <row r="32" spans="1:18" x14ac:dyDescent="0.2">
      <c r="A32" s="69" t="s">
        <v>28</v>
      </c>
      <c r="B32" s="41" t="s">
        <v>166</v>
      </c>
      <c r="C32" s="46">
        <v>220.01922000000008</v>
      </c>
      <c r="D32" s="46">
        <v>315.10121399999997</v>
      </c>
      <c r="E32" s="46">
        <v>261.99669199999994</v>
      </c>
      <c r="F32" s="57">
        <f t="shared" si="4"/>
        <v>0.21126281471369909</v>
      </c>
      <c r="G32" s="125">
        <f t="shared" si="5"/>
        <v>41.977471999999864</v>
      </c>
      <c r="H32" s="125">
        <f t="shared" si="6"/>
        <v>19.079002279891661</v>
      </c>
      <c r="I32" s="59"/>
      <c r="J32" s="46">
        <v>2036.9627730000004</v>
      </c>
      <c r="K32" s="46">
        <v>3295.7562649999982</v>
      </c>
      <c r="L32" s="57">
        <f t="shared" si="7"/>
        <v>0.2955262323865413</v>
      </c>
      <c r="M32" s="76"/>
      <c r="N32" s="76"/>
      <c r="O32" s="76"/>
      <c r="P32" s="76"/>
      <c r="Q32" s="76"/>
      <c r="R32" s="76"/>
    </row>
    <row r="33" spans="1:21" x14ac:dyDescent="0.2">
      <c r="A33" s="69" t="s">
        <v>29</v>
      </c>
      <c r="B33" s="41" t="s">
        <v>159</v>
      </c>
      <c r="C33" s="46">
        <v>325.33780499999995</v>
      </c>
      <c r="D33" s="46">
        <v>301.34530199999989</v>
      </c>
      <c r="E33" s="46">
        <v>360.73818200000011</v>
      </c>
      <c r="F33" s="57">
        <f t="shared" si="4"/>
        <v>0.29088368682159815</v>
      </c>
      <c r="G33" s="125">
        <f t="shared" si="5"/>
        <v>35.400377000000162</v>
      </c>
      <c r="H33" s="125">
        <f t="shared" si="6"/>
        <v>10.881113862558999</v>
      </c>
      <c r="I33" s="59"/>
      <c r="J33" s="46">
        <v>3872.0066239999992</v>
      </c>
      <c r="K33" s="46">
        <v>3101.498920999999</v>
      </c>
      <c r="L33" s="57">
        <f t="shared" si="7"/>
        <v>0.2781074257850355</v>
      </c>
      <c r="M33" s="76"/>
      <c r="N33" s="76"/>
      <c r="O33" s="76"/>
      <c r="P33" s="76"/>
      <c r="Q33" s="76"/>
      <c r="R33" s="76"/>
    </row>
    <row r="34" spans="1:21" x14ac:dyDescent="0.2">
      <c r="A34" s="69" t="s">
        <v>30</v>
      </c>
      <c r="B34" s="41" t="s">
        <v>163</v>
      </c>
      <c r="C34" s="46">
        <v>435.57865900000002</v>
      </c>
      <c r="D34" s="46">
        <v>354.39108199999993</v>
      </c>
      <c r="E34" s="46">
        <v>280.68794700000018</v>
      </c>
      <c r="F34" s="57">
        <f t="shared" si="4"/>
        <v>0.22633463532214995</v>
      </c>
      <c r="G34" s="125">
        <f t="shared" si="5"/>
        <v>-154.89071199999984</v>
      </c>
      <c r="H34" s="125">
        <f t="shared" si="6"/>
        <v>-35.559756842908094</v>
      </c>
      <c r="I34" s="59"/>
      <c r="J34" s="46">
        <v>3030.0316089999997</v>
      </c>
      <c r="K34" s="46">
        <v>2997.2181049999995</v>
      </c>
      <c r="L34" s="57">
        <f t="shared" si="7"/>
        <v>0.26875669891547005</v>
      </c>
      <c r="M34" s="76"/>
      <c r="N34" s="76"/>
      <c r="O34" s="76"/>
      <c r="P34" s="76"/>
      <c r="Q34" s="76"/>
      <c r="R34" s="76"/>
    </row>
    <row r="35" spans="1:21" x14ac:dyDescent="0.2">
      <c r="A35" s="69" t="s">
        <v>31</v>
      </c>
      <c r="B35" s="41" t="s">
        <v>160</v>
      </c>
      <c r="C35" s="46">
        <v>268.60345600000005</v>
      </c>
      <c r="D35" s="46">
        <v>147.864631</v>
      </c>
      <c r="E35" s="46">
        <v>160.393925</v>
      </c>
      <c r="F35" s="57">
        <f t="shared" si="4"/>
        <v>0.12933473243424753</v>
      </c>
      <c r="G35" s="125">
        <f t="shared" si="5"/>
        <v>-108.20953100000006</v>
      </c>
      <c r="H35" s="125">
        <f t="shared" si="6"/>
        <v>-40.285978673334732</v>
      </c>
      <c r="I35" s="59"/>
      <c r="J35" s="46">
        <v>3133.1613729999999</v>
      </c>
      <c r="K35" s="46">
        <v>2584.5838109999991</v>
      </c>
      <c r="L35" s="57">
        <f t="shared" si="7"/>
        <v>0.23175631161307331</v>
      </c>
      <c r="M35" s="76"/>
      <c r="N35" s="76"/>
      <c r="O35" s="76"/>
      <c r="P35" s="76"/>
      <c r="Q35" s="76"/>
      <c r="R35" s="76"/>
    </row>
    <row r="36" spans="1:21" x14ac:dyDescent="0.2">
      <c r="A36" s="69" t="s">
        <v>32</v>
      </c>
      <c r="B36" s="1" t="s">
        <v>186</v>
      </c>
      <c r="C36" s="46">
        <v>165.51693699999996</v>
      </c>
      <c r="D36" s="46">
        <v>323.64620099999996</v>
      </c>
      <c r="E36" s="46">
        <v>477.891976</v>
      </c>
      <c r="F36" s="57">
        <f t="shared" si="4"/>
        <v>0.38535144550165379</v>
      </c>
      <c r="G36" s="125">
        <f t="shared" si="5"/>
        <v>312.37503900000002</v>
      </c>
      <c r="H36" s="125">
        <f t="shared" si="6"/>
        <v>188.72693312346644</v>
      </c>
      <c r="I36" s="59"/>
      <c r="J36" s="46">
        <v>1721.327759</v>
      </c>
      <c r="K36" s="46">
        <v>2430.8413709999995</v>
      </c>
      <c r="L36" s="57">
        <f t="shared" si="7"/>
        <v>0.21797042443032871</v>
      </c>
      <c r="M36" s="76"/>
      <c r="N36" s="76"/>
      <c r="O36" s="76"/>
      <c r="P36" s="76"/>
      <c r="Q36" s="76"/>
      <c r="R36" s="76"/>
    </row>
    <row r="37" spans="1:21" x14ac:dyDescent="0.2">
      <c r="A37" s="70"/>
      <c r="B37" s="35" t="s">
        <v>107</v>
      </c>
      <c r="C37" s="65">
        <f>SUM(C7:C36)</f>
        <v>119007.66308299999</v>
      </c>
      <c r="D37" s="65">
        <f>SUM(D7:D36)</f>
        <v>123876.88993999998</v>
      </c>
      <c r="E37" s="65">
        <f t="shared" ref="E37" si="8">SUM(E7:E36)</f>
        <v>119614.09595899994</v>
      </c>
      <c r="F37" s="68">
        <f>E37/E$5*100</f>
        <v>96.451639899838256</v>
      </c>
      <c r="G37" s="71">
        <f t="shared" si="2"/>
        <v>606.43287599994801</v>
      </c>
      <c r="H37" s="71">
        <f>(G37/C37)*100</f>
        <v>0.5095746444302508</v>
      </c>
      <c r="I37" s="67"/>
      <c r="J37" s="65">
        <f>SUM(J7:J36)</f>
        <v>1016791.9252730004</v>
      </c>
      <c r="K37" s="65">
        <f t="shared" ref="K37" si="9">SUM(K7:K36)</f>
        <v>1074009.3054319997</v>
      </c>
      <c r="L37" s="68">
        <f>K37/K$5*100</f>
        <v>96.30503534289879</v>
      </c>
      <c r="M37" s="128"/>
      <c r="N37" s="76"/>
      <c r="O37" s="76"/>
      <c r="P37" s="76"/>
      <c r="Q37" s="84"/>
      <c r="R37" s="84"/>
    </row>
    <row r="38" spans="1:21" x14ac:dyDescent="0.2">
      <c r="A38" s="70"/>
      <c r="B38" s="35" t="s">
        <v>33</v>
      </c>
      <c r="C38" s="81">
        <f>C5-C37</f>
        <v>5326.435083999997</v>
      </c>
      <c r="D38" s="81">
        <f t="shared" ref="D38" si="10">D5-D37</f>
        <v>5126.6465280001139</v>
      </c>
      <c r="E38" s="81">
        <f>E5-E37</f>
        <v>4400.4838689999742</v>
      </c>
      <c r="F38" s="71">
        <f>E38/E$5*100</f>
        <v>3.5483601001617364</v>
      </c>
      <c r="G38" s="71">
        <f>E38-C38</f>
        <v>-925.95121500002278</v>
      </c>
      <c r="H38" s="71">
        <f>(G38/C38)*100</f>
        <v>-17.38407021577104</v>
      </c>
      <c r="I38" s="67"/>
      <c r="J38" s="81">
        <f>J5-J37</f>
        <v>43204.187246001209</v>
      </c>
      <c r="K38" s="81">
        <f>K5-K37</f>
        <v>41206.842517001089</v>
      </c>
      <c r="L38" s="71">
        <f>K38/K$5*100</f>
        <v>3.6949646571012074</v>
      </c>
      <c r="M38" s="128"/>
      <c r="N38" s="128"/>
      <c r="O38" s="128"/>
      <c r="P38" s="128"/>
      <c r="Q38" s="76"/>
      <c r="R38" s="76"/>
      <c r="S38" s="76"/>
      <c r="T38" s="76"/>
      <c r="U38" s="76"/>
    </row>
    <row r="39" spans="1:21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N39" s="85"/>
      <c r="O39" s="85"/>
      <c r="P39" s="85"/>
    </row>
    <row r="40" spans="1:21" ht="12.75" x14ac:dyDescent="0.2">
      <c r="A40" s="100" t="s">
        <v>125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</row>
    <row r="41" spans="1:21" x14ac:dyDescent="0.2">
      <c r="A41" s="41"/>
      <c r="B41" s="118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21" x14ac:dyDescent="0.2">
      <c r="A42" s="12"/>
      <c r="B42" s="13"/>
      <c r="C42" s="168" t="s">
        <v>122</v>
      </c>
      <c r="D42" s="168"/>
      <c r="E42" s="168"/>
      <c r="F42" s="13"/>
      <c r="G42" s="169" t="s">
        <v>106</v>
      </c>
      <c r="H42" s="169"/>
      <c r="I42" s="14"/>
      <c r="J42" s="168" t="s">
        <v>122</v>
      </c>
      <c r="K42" s="168"/>
      <c r="L42" s="168"/>
      <c r="M42" s="76"/>
      <c r="N42" s="76"/>
      <c r="O42" s="76"/>
      <c r="P42" s="76"/>
    </row>
    <row r="43" spans="1:21" ht="24" x14ac:dyDescent="0.2">
      <c r="A43" s="72" t="s">
        <v>119</v>
      </c>
      <c r="B43" s="73" t="s">
        <v>1</v>
      </c>
      <c r="C43" s="17" t="s">
        <v>182</v>
      </c>
      <c r="D43" s="17" t="s">
        <v>179</v>
      </c>
      <c r="E43" s="17" t="s">
        <v>183</v>
      </c>
      <c r="F43" s="18" t="s">
        <v>116</v>
      </c>
      <c r="G43" s="19" t="s">
        <v>123</v>
      </c>
      <c r="H43" s="20" t="s">
        <v>2</v>
      </c>
      <c r="I43" s="20"/>
      <c r="J43" s="17" t="s">
        <v>184</v>
      </c>
      <c r="K43" s="17" t="s">
        <v>185</v>
      </c>
      <c r="L43" s="18" t="s">
        <v>116</v>
      </c>
      <c r="M43" s="151"/>
      <c r="N43" s="151"/>
      <c r="O43" s="151"/>
      <c r="P43" s="151"/>
      <c r="Q43" s="82"/>
      <c r="R43" s="82"/>
    </row>
    <row r="44" spans="1:21" ht="15" customHeight="1" x14ac:dyDescent="0.2">
      <c r="A44" s="87"/>
      <c r="B44" s="87" t="s">
        <v>56</v>
      </c>
      <c r="C44" s="88">
        <v>99936.529323000039</v>
      </c>
      <c r="D44" s="88">
        <v>123489.84256699997</v>
      </c>
      <c r="E44" s="88">
        <v>110825.55105499995</v>
      </c>
      <c r="F44" s="90">
        <f>E44/E$44*100</f>
        <v>100</v>
      </c>
      <c r="G44" s="90">
        <f>E44-C44</f>
        <v>10889.021731999906</v>
      </c>
      <c r="H44" s="90">
        <f t="shared" ref="H44" si="11">(G44/C44)*100</f>
        <v>10.895937457269527</v>
      </c>
      <c r="I44" s="92"/>
      <c r="J44" s="88">
        <v>881725.1728559999</v>
      </c>
      <c r="K44" s="88">
        <v>1024006.9359160006</v>
      </c>
      <c r="L44" s="90">
        <f>K44/K$44*100</f>
        <v>100</v>
      </c>
      <c r="M44" s="146"/>
      <c r="N44" s="146"/>
      <c r="O44" s="80"/>
      <c r="P44" s="80"/>
    </row>
    <row r="45" spans="1:21" ht="6" customHeight="1" x14ac:dyDescent="0.2">
      <c r="A45" s="126"/>
      <c r="B45" s="127"/>
      <c r="C45" s="121"/>
      <c r="D45" s="121"/>
      <c r="E45" s="121"/>
      <c r="F45" s="122"/>
      <c r="G45" s="123"/>
      <c r="H45" s="124"/>
      <c r="I45" s="124"/>
      <c r="J45" s="121"/>
      <c r="K45" s="121"/>
      <c r="L45" s="122"/>
    </row>
    <row r="46" spans="1:21" x14ac:dyDescent="0.2">
      <c r="A46" s="69" t="s">
        <v>3</v>
      </c>
      <c r="B46" s="41" t="s">
        <v>139</v>
      </c>
      <c r="C46" s="46">
        <v>21649.268382000006</v>
      </c>
      <c r="D46" s="46">
        <v>26435.111388000001</v>
      </c>
      <c r="E46" s="46">
        <v>21279.577817999998</v>
      </c>
      <c r="F46" s="57">
        <f>E46/E$44*100</f>
        <v>19.200967299895922</v>
      </c>
      <c r="G46" s="125">
        <f t="shared" ref="G46:G76" si="12">E46-C46</f>
        <v>-369.69056400000773</v>
      </c>
      <c r="H46" s="125">
        <f t="shared" ref="H46:H75" si="13">(G46/C46)*100</f>
        <v>-1.707635368904115</v>
      </c>
      <c r="I46" s="59"/>
      <c r="J46" s="46">
        <v>186072.02696199995</v>
      </c>
      <c r="K46" s="46">
        <v>218047.49743600006</v>
      </c>
      <c r="L46" s="57">
        <f>K46/K$44*100</f>
        <v>21.293556692655695</v>
      </c>
      <c r="M46" s="76"/>
      <c r="N46" s="76"/>
      <c r="O46" s="76"/>
      <c r="P46" s="76"/>
      <c r="R46" s="76"/>
      <c r="T46" s="76"/>
      <c r="U46" s="76"/>
    </row>
    <row r="47" spans="1:21" x14ac:dyDescent="0.2">
      <c r="A47" s="69" t="s">
        <v>4</v>
      </c>
      <c r="B47" s="41" t="s">
        <v>138</v>
      </c>
      <c r="C47" s="46">
        <v>12103.515648999997</v>
      </c>
      <c r="D47" s="46">
        <v>13116.456054000002</v>
      </c>
      <c r="E47" s="46">
        <v>13170.553316000001</v>
      </c>
      <c r="F47" s="57">
        <f t="shared" ref="F47:F75" si="14">E47/E$44*100</f>
        <v>11.884040449718842</v>
      </c>
      <c r="G47" s="125">
        <f t="shared" si="12"/>
        <v>1067.0376670000041</v>
      </c>
      <c r="H47" s="125">
        <f t="shared" si="13"/>
        <v>8.8159316511328143</v>
      </c>
      <c r="I47" s="59"/>
      <c r="J47" s="46">
        <v>104699.32520599996</v>
      </c>
      <c r="K47" s="46">
        <v>124728.38383200008</v>
      </c>
      <c r="L47" s="57">
        <f t="shared" ref="L47:L75" si="15">K47/K$44*100</f>
        <v>12.180423731254059</v>
      </c>
      <c r="M47" s="76"/>
      <c r="N47" s="76"/>
      <c r="O47" s="76"/>
      <c r="P47" s="76"/>
      <c r="R47" s="76"/>
      <c r="T47" s="76"/>
      <c r="U47" s="76"/>
    </row>
    <row r="48" spans="1:21" x14ac:dyDescent="0.2">
      <c r="A48" s="69" t="s">
        <v>5</v>
      </c>
      <c r="B48" s="41" t="s">
        <v>140</v>
      </c>
      <c r="C48" s="46">
        <v>7655.0603199999996</v>
      </c>
      <c r="D48" s="46">
        <v>15441.790863999999</v>
      </c>
      <c r="E48" s="46">
        <v>10931.000867000001</v>
      </c>
      <c r="F48" s="57">
        <f t="shared" si="14"/>
        <v>9.8632497316212024</v>
      </c>
      <c r="G48" s="125">
        <f t="shared" si="12"/>
        <v>3275.9405470000011</v>
      </c>
      <c r="H48" s="125">
        <f t="shared" si="13"/>
        <v>42.794444590346501</v>
      </c>
      <c r="I48" s="59"/>
      <c r="J48" s="46">
        <v>63240.581412000007</v>
      </c>
      <c r="K48" s="46">
        <v>93963.305860000008</v>
      </c>
      <c r="L48" s="57">
        <f t="shared" si="15"/>
        <v>9.1760419352967961</v>
      </c>
      <c r="M48" s="76"/>
      <c r="N48" s="76"/>
      <c r="O48" s="76"/>
      <c r="P48" s="76"/>
      <c r="R48" s="76"/>
      <c r="T48" s="76"/>
      <c r="U48" s="76"/>
    </row>
    <row r="49" spans="1:21" x14ac:dyDescent="0.2">
      <c r="A49" s="69" t="s">
        <v>6</v>
      </c>
      <c r="B49" s="41" t="s">
        <v>149</v>
      </c>
      <c r="C49" s="46">
        <v>6810.7298760000003</v>
      </c>
      <c r="D49" s="46">
        <v>10080.694400999999</v>
      </c>
      <c r="E49" s="46">
        <v>8276.7641960000019</v>
      </c>
      <c r="F49" s="57">
        <f t="shared" si="14"/>
        <v>7.4682815625184222</v>
      </c>
      <c r="G49" s="125">
        <f t="shared" si="12"/>
        <v>1466.0343200000016</v>
      </c>
      <c r="H49" s="125">
        <f t="shared" si="13"/>
        <v>21.525362871402205</v>
      </c>
      <c r="I49" s="59"/>
      <c r="J49" s="46">
        <v>61889.875091999987</v>
      </c>
      <c r="K49" s="46">
        <v>80439.767721000011</v>
      </c>
      <c r="L49" s="57">
        <f t="shared" si="15"/>
        <v>7.8553928591357209</v>
      </c>
      <c r="M49" s="76"/>
      <c r="N49" s="76"/>
      <c r="O49" s="76"/>
      <c r="P49" s="76"/>
      <c r="R49" s="76"/>
      <c r="T49" s="76"/>
      <c r="U49" s="76"/>
    </row>
    <row r="50" spans="1:21" x14ac:dyDescent="0.2">
      <c r="A50" s="69" t="s">
        <v>7</v>
      </c>
      <c r="B50" s="41" t="s">
        <v>169</v>
      </c>
      <c r="C50" s="46">
        <v>7879.9003719999982</v>
      </c>
      <c r="D50" s="46">
        <v>8959.9556599999978</v>
      </c>
      <c r="E50" s="46">
        <v>7967.6345809999975</v>
      </c>
      <c r="F50" s="57">
        <f t="shared" si="14"/>
        <v>7.1893480385636517</v>
      </c>
      <c r="G50" s="125">
        <f t="shared" si="12"/>
        <v>87.734208999999282</v>
      </c>
      <c r="H50" s="125">
        <f t="shared" si="13"/>
        <v>1.1133923635855749</v>
      </c>
      <c r="I50" s="59"/>
      <c r="J50" s="46">
        <v>69478.826100000006</v>
      </c>
      <c r="K50" s="46">
        <v>76436.880407999997</v>
      </c>
      <c r="L50" s="57">
        <f t="shared" si="15"/>
        <v>7.4644885427094536</v>
      </c>
      <c r="M50" s="76"/>
      <c r="N50" s="76"/>
      <c r="O50" s="76"/>
      <c r="P50" s="76"/>
      <c r="R50" s="41"/>
      <c r="T50" s="76"/>
      <c r="U50" s="76"/>
    </row>
    <row r="51" spans="1:21" x14ac:dyDescent="0.2">
      <c r="A51" s="69" t="s">
        <v>8</v>
      </c>
      <c r="B51" s="41" t="s">
        <v>142</v>
      </c>
      <c r="C51" s="46">
        <v>5599.8103960000008</v>
      </c>
      <c r="D51" s="46">
        <v>6254.1717829999998</v>
      </c>
      <c r="E51" s="46">
        <v>5085.9768870000016</v>
      </c>
      <c r="F51" s="57">
        <f t="shared" si="14"/>
        <v>4.5891735602342809</v>
      </c>
      <c r="G51" s="125">
        <f t="shared" si="12"/>
        <v>-513.83350899999914</v>
      </c>
      <c r="H51" s="125">
        <f t="shared" si="13"/>
        <v>-9.1759090516178095</v>
      </c>
      <c r="I51" s="59"/>
      <c r="J51" s="46">
        <v>52687.001572999994</v>
      </c>
      <c r="K51" s="46">
        <v>53563.281743999985</v>
      </c>
      <c r="L51" s="57">
        <f t="shared" si="15"/>
        <v>5.2307538030576177</v>
      </c>
      <c r="M51" s="76"/>
      <c r="N51" s="76"/>
      <c r="O51" s="76"/>
      <c r="P51" s="76"/>
      <c r="R51" s="76"/>
      <c r="T51" s="76"/>
      <c r="U51" s="76"/>
    </row>
    <row r="52" spans="1:21" x14ac:dyDescent="0.2">
      <c r="A52" s="69" t="s">
        <v>9</v>
      </c>
      <c r="B52" s="41" t="s">
        <v>146</v>
      </c>
      <c r="C52" s="46">
        <v>5051.0176549999978</v>
      </c>
      <c r="D52" s="46">
        <v>6110.3575709999941</v>
      </c>
      <c r="E52" s="46">
        <v>5765.2833380000002</v>
      </c>
      <c r="F52" s="57">
        <f t="shared" si="14"/>
        <v>5.2021246753276547</v>
      </c>
      <c r="G52" s="125">
        <f t="shared" si="12"/>
        <v>714.26568300000235</v>
      </c>
      <c r="H52" s="125">
        <f t="shared" si="13"/>
        <v>14.14102527028294</v>
      </c>
      <c r="I52" s="59"/>
      <c r="J52" s="46">
        <v>45052.917302999987</v>
      </c>
      <c r="K52" s="46">
        <v>46218.951116999997</v>
      </c>
      <c r="L52" s="57">
        <f t="shared" si="15"/>
        <v>4.5135388732163175</v>
      </c>
      <c r="M52" s="76"/>
      <c r="N52" s="76"/>
      <c r="O52" s="76"/>
      <c r="P52" s="76"/>
      <c r="R52" s="76"/>
      <c r="T52" s="76"/>
      <c r="U52" s="76"/>
    </row>
    <row r="53" spans="1:21" x14ac:dyDescent="0.2">
      <c r="A53" s="69" t="s">
        <v>10</v>
      </c>
      <c r="B53" s="41" t="s">
        <v>143</v>
      </c>
      <c r="C53" s="46">
        <v>4751.6214469999995</v>
      </c>
      <c r="D53" s="46">
        <v>5099.6150189999998</v>
      </c>
      <c r="E53" s="46">
        <v>4631.2417220000007</v>
      </c>
      <c r="F53" s="57">
        <f t="shared" si="14"/>
        <v>4.1788573825377426</v>
      </c>
      <c r="G53" s="125">
        <f t="shared" si="12"/>
        <v>-120.37972499999887</v>
      </c>
      <c r="H53" s="125">
        <f t="shared" si="13"/>
        <v>-2.5334451900835289</v>
      </c>
      <c r="I53" s="59"/>
      <c r="J53" s="46">
        <v>40319.756078000013</v>
      </c>
      <c r="K53" s="46">
        <v>42115.021047999981</v>
      </c>
      <c r="L53" s="57">
        <f t="shared" si="15"/>
        <v>4.1127671669847636</v>
      </c>
      <c r="M53" s="76"/>
      <c r="N53" s="76"/>
      <c r="O53" s="76"/>
      <c r="P53" s="76"/>
      <c r="R53" s="76"/>
      <c r="T53" s="76"/>
      <c r="U53" s="76"/>
    </row>
    <row r="54" spans="1:21" x14ac:dyDescent="0.2">
      <c r="A54" s="69" t="s">
        <v>11</v>
      </c>
      <c r="B54" s="41" t="s">
        <v>144</v>
      </c>
      <c r="C54" s="46">
        <v>4777.92778</v>
      </c>
      <c r="D54" s="46">
        <v>4881.0782979999976</v>
      </c>
      <c r="E54" s="46">
        <v>4933.3345440000021</v>
      </c>
      <c r="F54" s="57">
        <f t="shared" si="14"/>
        <v>4.4514414744950939</v>
      </c>
      <c r="G54" s="125">
        <f t="shared" si="12"/>
        <v>155.40676400000211</v>
      </c>
      <c r="H54" s="125">
        <f t="shared" si="13"/>
        <v>3.2525975936790346</v>
      </c>
      <c r="I54" s="59"/>
      <c r="J54" s="46">
        <v>39593.600587000023</v>
      </c>
      <c r="K54" s="46">
        <v>41804.528662000019</v>
      </c>
      <c r="L54" s="57">
        <f t="shared" si="15"/>
        <v>4.0824458502915109</v>
      </c>
      <c r="M54" s="76"/>
      <c r="N54" s="76"/>
      <c r="O54" s="76"/>
      <c r="P54" s="76"/>
      <c r="R54" s="76"/>
      <c r="T54" s="76"/>
      <c r="U54" s="76"/>
    </row>
    <row r="55" spans="1:21" x14ac:dyDescent="0.2">
      <c r="A55" s="69" t="s">
        <v>12</v>
      </c>
      <c r="B55" s="41" t="s">
        <v>157</v>
      </c>
      <c r="C55" s="46">
        <v>2373.0697260000002</v>
      </c>
      <c r="D55" s="46">
        <v>3279.0838549999994</v>
      </c>
      <c r="E55" s="46">
        <v>3074.6299769999996</v>
      </c>
      <c r="F55" s="57">
        <f t="shared" si="14"/>
        <v>2.7742970350529883</v>
      </c>
      <c r="G55" s="125">
        <f t="shared" si="12"/>
        <v>701.56025099999943</v>
      </c>
      <c r="H55" s="125">
        <f t="shared" si="13"/>
        <v>29.563406557907406</v>
      </c>
      <c r="I55" s="59"/>
      <c r="J55" s="46">
        <v>31601.316414000019</v>
      </c>
      <c r="K55" s="46">
        <v>27584.617991000014</v>
      </c>
      <c r="L55" s="57">
        <f t="shared" si="15"/>
        <v>2.6937921046721094</v>
      </c>
      <c r="M55" s="76"/>
      <c r="N55" s="76"/>
      <c r="O55" s="76"/>
      <c r="P55" s="76"/>
      <c r="R55" s="76"/>
      <c r="T55" s="76"/>
      <c r="U55" s="76"/>
    </row>
    <row r="56" spans="1:21" x14ac:dyDescent="0.2">
      <c r="A56" s="69" t="s">
        <v>13</v>
      </c>
      <c r="B56" s="41" t="s">
        <v>145</v>
      </c>
      <c r="C56" s="46">
        <v>2735.2981220000006</v>
      </c>
      <c r="D56" s="46">
        <v>2964.2727060000002</v>
      </c>
      <c r="E56" s="46">
        <v>2091.7520299999996</v>
      </c>
      <c r="F56" s="57">
        <f t="shared" si="14"/>
        <v>1.8874275923626271</v>
      </c>
      <c r="G56" s="125">
        <f t="shared" si="12"/>
        <v>-643.54609200000095</v>
      </c>
      <c r="H56" s="125">
        <f t="shared" si="13"/>
        <v>-23.527457092298651</v>
      </c>
      <c r="I56" s="59"/>
      <c r="J56" s="46">
        <v>25931.073136000017</v>
      </c>
      <c r="K56" s="46">
        <v>25697.963664999988</v>
      </c>
      <c r="L56" s="57">
        <f t="shared" si="15"/>
        <v>2.5095497660875212</v>
      </c>
      <c r="M56" s="76"/>
      <c r="N56" s="76"/>
      <c r="O56" s="76"/>
      <c r="P56" s="76"/>
      <c r="R56" s="76"/>
      <c r="T56" s="76"/>
      <c r="U56" s="76"/>
    </row>
    <row r="57" spans="1:21" x14ac:dyDescent="0.2">
      <c r="A57" s="69" t="s">
        <v>14</v>
      </c>
      <c r="B57" s="41" t="s">
        <v>148</v>
      </c>
      <c r="C57" s="46">
        <v>2806.7271250000003</v>
      </c>
      <c r="D57" s="46">
        <v>1999.6453039999994</v>
      </c>
      <c r="E57" s="46">
        <v>2095.1067279999997</v>
      </c>
      <c r="F57" s="57">
        <f t="shared" si="14"/>
        <v>1.8904546000951088</v>
      </c>
      <c r="G57" s="125">
        <f t="shared" si="12"/>
        <v>-711.62039700000059</v>
      </c>
      <c r="H57" s="125">
        <f t="shared" si="13"/>
        <v>-25.354099821869948</v>
      </c>
      <c r="I57" s="59"/>
      <c r="J57" s="46">
        <v>22329.929239999998</v>
      </c>
      <c r="K57" s="46">
        <v>23196.529936999999</v>
      </c>
      <c r="L57" s="57">
        <f t="shared" si="15"/>
        <v>2.2652707831759074</v>
      </c>
      <c r="M57" s="76"/>
      <c r="N57" s="76"/>
      <c r="O57" s="76"/>
      <c r="P57" s="76"/>
      <c r="R57" s="76"/>
      <c r="T57" s="76"/>
      <c r="U57" s="76"/>
    </row>
    <row r="58" spans="1:21" x14ac:dyDescent="0.2">
      <c r="A58" s="69" t="s">
        <v>15</v>
      </c>
      <c r="B58" s="41" t="s">
        <v>147</v>
      </c>
      <c r="C58" s="46">
        <v>2189.5278280000011</v>
      </c>
      <c r="D58" s="46">
        <v>2650.0021299999994</v>
      </c>
      <c r="E58" s="46">
        <v>2206.3754620000004</v>
      </c>
      <c r="F58" s="57">
        <f t="shared" si="14"/>
        <v>1.9908544924852496</v>
      </c>
      <c r="G58" s="125">
        <f t="shared" si="12"/>
        <v>16.847633999999289</v>
      </c>
      <c r="H58" s="125">
        <f t="shared" si="13"/>
        <v>0.76946425546865804</v>
      </c>
      <c r="I58" s="59"/>
      <c r="J58" s="46">
        <v>20891.695417000006</v>
      </c>
      <c r="K58" s="46">
        <v>22032.546508999993</v>
      </c>
      <c r="L58" s="57">
        <f t="shared" si="15"/>
        <v>2.1516012964591216</v>
      </c>
      <c r="M58" s="76"/>
      <c r="N58" s="76"/>
      <c r="O58" s="76"/>
      <c r="P58" s="76"/>
      <c r="R58" s="76"/>
      <c r="T58" s="76"/>
      <c r="U58" s="76"/>
    </row>
    <row r="59" spans="1:21" x14ac:dyDescent="0.2">
      <c r="A59" s="69" t="s">
        <v>16</v>
      </c>
      <c r="B59" s="41" t="s">
        <v>153</v>
      </c>
      <c r="C59" s="46">
        <v>1406.923413</v>
      </c>
      <c r="D59" s="46">
        <v>1682.7311570000006</v>
      </c>
      <c r="E59" s="46">
        <v>2087.7162889999995</v>
      </c>
      <c r="F59" s="57">
        <f t="shared" si="14"/>
        <v>1.8837860665939015</v>
      </c>
      <c r="G59" s="125">
        <f t="shared" si="12"/>
        <v>680.79287599999952</v>
      </c>
      <c r="H59" s="125">
        <f t="shared" si="13"/>
        <v>48.388765849616263</v>
      </c>
      <c r="I59" s="59"/>
      <c r="J59" s="46">
        <v>18243.089286999984</v>
      </c>
      <c r="K59" s="46">
        <v>21985.483551999965</v>
      </c>
      <c r="L59" s="57">
        <f t="shared" si="15"/>
        <v>2.1470053356946637</v>
      </c>
      <c r="M59" s="76"/>
      <c r="N59" s="76"/>
      <c r="O59" s="76"/>
      <c r="P59" s="76"/>
      <c r="R59" s="76"/>
      <c r="T59" s="76"/>
      <c r="U59" s="76"/>
    </row>
    <row r="60" spans="1:21" x14ac:dyDescent="0.2">
      <c r="A60" s="69" t="s">
        <v>17</v>
      </c>
      <c r="B60" s="41" t="s">
        <v>141</v>
      </c>
      <c r="C60" s="46">
        <v>2117.1270700000005</v>
      </c>
      <c r="D60" s="46">
        <v>1408.176602</v>
      </c>
      <c r="E60" s="46">
        <v>1828.5555929999996</v>
      </c>
      <c r="F60" s="57">
        <f t="shared" si="14"/>
        <v>1.6499404474808643</v>
      </c>
      <c r="G60" s="125">
        <f t="shared" si="12"/>
        <v>-288.57147700000087</v>
      </c>
      <c r="H60" s="125">
        <f t="shared" si="13"/>
        <v>-13.630333346028248</v>
      </c>
      <c r="I60" s="59"/>
      <c r="J60" s="46">
        <v>11176.690014000002</v>
      </c>
      <c r="K60" s="46">
        <v>12932.929570000002</v>
      </c>
      <c r="L60" s="57">
        <f t="shared" si="15"/>
        <v>1.2629728487562599</v>
      </c>
      <c r="M60" s="76"/>
      <c r="N60" s="76"/>
      <c r="O60" s="76"/>
      <c r="P60" s="76"/>
      <c r="R60" s="76"/>
      <c r="T60" s="76"/>
      <c r="U60" s="76"/>
    </row>
    <row r="61" spans="1:21" x14ac:dyDescent="0.2">
      <c r="A61" s="69" t="s">
        <v>18</v>
      </c>
      <c r="B61" s="41" t="s">
        <v>159</v>
      </c>
      <c r="C61" s="46">
        <v>1050.6267459999999</v>
      </c>
      <c r="D61" s="46">
        <v>1574.1136959999999</v>
      </c>
      <c r="E61" s="46">
        <v>1025.627133</v>
      </c>
      <c r="F61" s="57">
        <f t="shared" si="14"/>
        <v>0.92544284529747745</v>
      </c>
      <c r="G61" s="125">
        <f t="shared" si="12"/>
        <v>-24.999612999999954</v>
      </c>
      <c r="H61" s="125">
        <f t="shared" si="13"/>
        <v>-2.3794952008579418</v>
      </c>
      <c r="I61" s="125"/>
      <c r="J61" s="46">
        <v>8503.1779920000026</v>
      </c>
      <c r="K61" s="46">
        <v>11727.904459999991</v>
      </c>
      <c r="L61" s="57">
        <f t="shared" si="15"/>
        <v>1.1452954124289283</v>
      </c>
      <c r="M61" s="76"/>
      <c r="N61" s="76"/>
      <c r="O61" s="76"/>
      <c r="P61" s="76"/>
      <c r="R61" s="76"/>
      <c r="T61" s="76"/>
      <c r="U61" s="76"/>
    </row>
    <row r="62" spans="1:21" x14ac:dyDescent="0.2">
      <c r="A62" s="69" t="s">
        <v>19</v>
      </c>
      <c r="B62" s="41" t="s">
        <v>150</v>
      </c>
      <c r="C62" s="46">
        <v>838.99231200000008</v>
      </c>
      <c r="D62" s="46">
        <v>1031.3950500000003</v>
      </c>
      <c r="E62" s="46">
        <v>900.47497200000009</v>
      </c>
      <c r="F62" s="57">
        <f t="shared" si="14"/>
        <v>0.81251567299053351</v>
      </c>
      <c r="G62" s="125">
        <f t="shared" si="12"/>
        <v>61.48266000000001</v>
      </c>
      <c r="H62" s="125">
        <f t="shared" si="13"/>
        <v>7.328155350248311</v>
      </c>
      <c r="I62" s="59"/>
      <c r="J62" s="46">
        <v>7208.7397360000014</v>
      </c>
      <c r="K62" s="46">
        <v>7595.830769000002</v>
      </c>
      <c r="L62" s="57">
        <f t="shared" si="15"/>
        <v>0.74177532422720704</v>
      </c>
      <c r="M62" s="76"/>
      <c r="N62" s="76"/>
      <c r="O62" s="76"/>
      <c r="P62" s="76"/>
      <c r="R62" s="76"/>
      <c r="T62" s="76"/>
      <c r="U62" s="76"/>
    </row>
    <row r="63" spans="1:21" x14ac:dyDescent="0.2">
      <c r="A63" s="69" t="s">
        <v>20</v>
      </c>
      <c r="B63" s="41" t="s">
        <v>164</v>
      </c>
      <c r="C63" s="46">
        <v>561.75838700000008</v>
      </c>
      <c r="D63" s="46">
        <v>740.78742799999952</v>
      </c>
      <c r="E63" s="46">
        <v>645.77407799999992</v>
      </c>
      <c r="F63" s="57">
        <f t="shared" si="14"/>
        <v>0.58269421794214082</v>
      </c>
      <c r="G63" s="125">
        <f t="shared" si="12"/>
        <v>84.015690999999833</v>
      </c>
      <c r="H63" s="125">
        <f t="shared" si="13"/>
        <v>14.955840970826454</v>
      </c>
      <c r="I63" s="59"/>
      <c r="J63" s="46">
        <v>5278.009497</v>
      </c>
      <c r="K63" s="46">
        <v>7074.176295999996</v>
      </c>
      <c r="L63" s="57">
        <f t="shared" si="15"/>
        <v>0.69083284964978908</v>
      </c>
      <c r="M63" s="76"/>
      <c r="N63" s="76"/>
      <c r="O63" s="76"/>
      <c r="P63" s="76"/>
      <c r="R63" s="76"/>
      <c r="T63" s="76"/>
      <c r="U63" s="76"/>
    </row>
    <row r="64" spans="1:21" x14ac:dyDescent="0.2">
      <c r="A64" s="69" t="s">
        <v>21</v>
      </c>
      <c r="B64" s="41" t="s">
        <v>166</v>
      </c>
      <c r="C64" s="46">
        <v>972.39911199999983</v>
      </c>
      <c r="D64" s="46">
        <v>341.30915299999998</v>
      </c>
      <c r="E64" s="46">
        <v>324.1097860000001</v>
      </c>
      <c r="F64" s="57">
        <f t="shared" si="14"/>
        <v>0.29245041681692385</v>
      </c>
      <c r="G64" s="125">
        <f t="shared" si="12"/>
        <v>-648.28932599999973</v>
      </c>
      <c r="H64" s="125">
        <f t="shared" si="13"/>
        <v>-66.6690577973296</v>
      </c>
      <c r="I64" s="59"/>
      <c r="J64" s="46">
        <v>7048.9114730000019</v>
      </c>
      <c r="K64" s="46">
        <v>6411.1204490000018</v>
      </c>
      <c r="L64" s="57">
        <f t="shared" si="15"/>
        <v>0.626081740673474</v>
      </c>
      <c r="M64" s="76"/>
      <c r="N64" s="76"/>
      <c r="O64" s="76"/>
      <c r="P64" s="76"/>
      <c r="R64" s="76"/>
      <c r="T64" s="76"/>
      <c r="U64" s="76"/>
    </row>
    <row r="65" spans="1:21" x14ac:dyDescent="0.2">
      <c r="A65" s="69" t="s">
        <v>22</v>
      </c>
      <c r="B65" s="41" t="s">
        <v>151</v>
      </c>
      <c r="C65" s="46">
        <v>273.42155600000001</v>
      </c>
      <c r="D65" s="46">
        <v>258.80394999999993</v>
      </c>
      <c r="E65" s="46">
        <v>4116.1100089999991</v>
      </c>
      <c r="F65" s="57">
        <f t="shared" si="14"/>
        <v>3.7140442522656865</v>
      </c>
      <c r="G65" s="125">
        <f t="shared" si="12"/>
        <v>3842.6884529999988</v>
      </c>
      <c r="H65" s="125">
        <f t="shared" si="13"/>
        <v>1405.4080114297933</v>
      </c>
      <c r="I65" s="59"/>
      <c r="J65" s="46">
        <v>2366.1518990000004</v>
      </c>
      <c r="K65" s="46">
        <v>6286.8355510000001</v>
      </c>
      <c r="L65" s="57">
        <f t="shared" si="15"/>
        <v>0.6139446258121547</v>
      </c>
      <c r="M65" s="76"/>
      <c r="N65" s="76"/>
      <c r="O65" s="76"/>
      <c r="P65" s="76"/>
      <c r="R65" s="76"/>
      <c r="T65" s="76"/>
      <c r="U65" s="76"/>
    </row>
    <row r="66" spans="1:21" x14ac:dyDescent="0.2">
      <c r="A66" s="69" t="s">
        <v>23</v>
      </c>
      <c r="B66" s="41" t="s">
        <v>155</v>
      </c>
      <c r="C66" s="46">
        <v>637.06138600000008</v>
      </c>
      <c r="D66" s="46">
        <v>758.1796439999996</v>
      </c>
      <c r="E66" s="46">
        <v>574.97096800000008</v>
      </c>
      <c r="F66" s="57">
        <f t="shared" si="14"/>
        <v>0.51880722678712998</v>
      </c>
      <c r="G66" s="125">
        <f t="shared" si="12"/>
        <v>-62.090418</v>
      </c>
      <c r="H66" s="125">
        <f t="shared" si="13"/>
        <v>-9.7463791346474711</v>
      </c>
      <c r="I66" s="59"/>
      <c r="J66" s="46">
        <v>6250.9803589999974</v>
      </c>
      <c r="K66" s="46">
        <v>6042.3022229999988</v>
      </c>
      <c r="L66" s="57">
        <f t="shared" si="15"/>
        <v>0.59006457974769511</v>
      </c>
      <c r="M66" s="76"/>
      <c r="N66" s="76"/>
      <c r="O66" s="76"/>
      <c r="P66" s="76"/>
      <c r="R66" s="76"/>
      <c r="T66" s="76"/>
      <c r="U66" s="76"/>
    </row>
    <row r="67" spans="1:21" x14ac:dyDescent="0.2">
      <c r="A67" s="69" t="s">
        <v>24</v>
      </c>
      <c r="B67" s="41" t="s">
        <v>167</v>
      </c>
      <c r="C67" s="46">
        <v>850.01001700000006</v>
      </c>
      <c r="D67" s="46">
        <v>761.30944999999974</v>
      </c>
      <c r="E67" s="46">
        <v>561.67443000000003</v>
      </c>
      <c r="F67" s="57">
        <f t="shared" si="14"/>
        <v>0.50680950796378632</v>
      </c>
      <c r="G67" s="125">
        <f t="shared" si="12"/>
        <v>-288.33558700000003</v>
      </c>
      <c r="H67" s="125">
        <f t="shared" si="13"/>
        <v>-33.921434010582963</v>
      </c>
      <c r="I67" s="59"/>
      <c r="J67" s="46">
        <v>5895.8701859999992</v>
      </c>
      <c r="K67" s="46">
        <v>5792.5944950000003</v>
      </c>
      <c r="L67" s="57">
        <f t="shared" si="15"/>
        <v>0.56567922460587394</v>
      </c>
      <c r="M67" s="76"/>
      <c r="N67" s="76"/>
      <c r="O67" s="76"/>
      <c r="P67" s="76"/>
      <c r="R67" s="76"/>
      <c r="T67" s="76"/>
      <c r="U67" s="76"/>
    </row>
    <row r="68" spans="1:21" x14ac:dyDescent="0.2">
      <c r="A68" s="69" t="s">
        <v>25</v>
      </c>
      <c r="B68" s="41" t="s">
        <v>177</v>
      </c>
      <c r="C68" s="46">
        <v>41.396947000000011</v>
      </c>
      <c r="D68" s="46">
        <v>194.95583700000003</v>
      </c>
      <c r="E68" s="46">
        <v>915.96825699999999</v>
      </c>
      <c r="F68" s="57">
        <f t="shared" si="14"/>
        <v>0.82649555836219379</v>
      </c>
      <c r="G68" s="125">
        <f t="shared" si="12"/>
        <v>874.57131000000004</v>
      </c>
      <c r="H68" s="125">
        <f t="shared" si="13"/>
        <v>2112.6468819065321</v>
      </c>
      <c r="I68" s="59"/>
      <c r="J68" s="46">
        <v>1550.2430220000001</v>
      </c>
      <c r="K68" s="46">
        <v>4081.2637649999997</v>
      </c>
      <c r="L68" s="57">
        <f t="shared" si="15"/>
        <v>0.39855821497431593</v>
      </c>
      <c r="M68" s="76"/>
      <c r="N68" s="76"/>
      <c r="O68" s="76"/>
      <c r="P68" s="76"/>
      <c r="R68" s="76"/>
      <c r="T68" s="76"/>
      <c r="U68" s="76"/>
    </row>
    <row r="69" spans="1:21" x14ac:dyDescent="0.2">
      <c r="A69" s="69" t="s">
        <v>26</v>
      </c>
      <c r="B69" s="41" t="s">
        <v>161</v>
      </c>
      <c r="C69" s="46">
        <v>343.55437699999987</v>
      </c>
      <c r="D69" s="46">
        <v>454.97285699999998</v>
      </c>
      <c r="E69" s="46">
        <v>334.29283100000009</v>
      </c>
      <c r="F69" s="57">
        <f t="shared" si="14"/>
        <v>0.30163877176130527</v>
      </c>
      <c r="G69" s="125">
        <f t="shared" si="12"/>
        <v>-9.2615459999997825</v>
      </c>
      <c r="H69" s="125">
        <f t="shared" si="13"/>
        <v>-2.6958020680376271</v>
      </c>
      <c r="I69" s="59"/>
      <c r="J69" s="46">
        <v>3335.8903380000002</v>
      </c>
      <c r="K69" s="46">
        <v>3813.2508709999993</v>
      </c>
      <c r="L69" s="57">
        <f t="shared" si="15"/>
        <v>0.3723852580733692</v>
      </c>
      <c r="M69" s="76"/>
      <c r="N69" s="76"/>
      <c r="O69" s="76"/>
      <c r="P69" s="76"/>
      <c r="R69" s="76"/>
      <c r="T69" s="76"/>
      <c r="U69" s="76"/>
    </row>
    <row r="70" spans="1:21" x14ac:dyDescent="0.2">
      <c r="A70" s="69" t="s">
        <v>27</v>
      </c>
      <c r="B70" s="41" t="s">
        <v>168</v>
      </c>
      <c r="C70" s="46">
        <v>351.33771899999999</v>
      </c>
      <c r="D70" s="46">
        <v>547.15397600000006</v>
      </c>
      <c r="E70" s="46">
        <v>254.94113099999998</v>
      </c>
      <c r="F70" s="57">
        <f t="shared" si="14"/>
        <v>0.23003822545712321</v>
      </c>
      <c r="G70" s="125">
        <f t="shared" si="12"/>
        <v>-96.396588000000008</v>
      </c>
      <c r="H70" s="125">
        <f t="shared" si="13"/>
        <v>-27.437016519140094</v>
      </c>
      <c r="I70" s="59"/>
      <c r="J70" s="46">
        <v>2714.2728510000006</v>
      </c>
      <c r="K70" s="46">
        <v>3773.8159239999995</v>
      </c>
      <c r="L70" s="57">
        <f t="shared" si="15"/>
        <v>0.36853421511488338</v>
      </c>
      <c r="M70" s="76"/>
      <c r="N70" s="76"/>
      <c r="O70" s="76"/>
      <c r="P70" s="76"/>
      <c r="R70" s="76"/>
      <c r="T70" s="76"/>
      <c r="U70" s="76"/>
    </row>
    <row r="71" spans="1:21" x14ac:dyDescent="0.2">
      <c r="A71" s="69" t="s">
        <v>28</v>
      </c>
      <c r="B71" s="41" t="s">
        <v>156</v>
      </c>
      <c r="C71" s="46">
        <v>229.88954200000003</v>
      </c>
      <c r="D71" s="46">
        <v>365.19119100000017</v>
      </c>
      <c r="E71" s="46">
        <v>308.95683099999991</v>
      </c>
      <c r="F71" s="57">
        <f t="shared" si="14"/>
        <v>0.27877761766929754</v>
      </c>
      <c r="G71" s="125">
        <f t="shared" si="12"/>
        <v>79.067288999999874</v>
      </c>
      <c r="H71" s="125">
        <f t="shared" si="13"/>
        <v>34.393599774973609</v>
      </c>
      <c r="I71" s="59"/>
      <c r="J71" s="46">
        <v>3038.2442610000021</v>
      </c>
      <c r="K71" s="46">
        <v>3435.3169340000022</v>
      </c>
      <c r="L71" s="57">
        <f t="shared" si="15"/>
        <v>0.33547789702488906</v>
      </c>
      <c r="M71" s="76"/>
      <c r="N71" s="76"/>
      <c r="O71" s="76"/>
      <c r="P71" s="76"/>
      <c r="R71" s="76"/>
      <c r="T71" s="76"/>
      <c r="U71" s="76"/>
    </row>
    <row r="72" spans="1:21" x14ac:dyDescent="0.2">
      <c r="A72" s="69" t="s">
        <v>29</v>
      </c>
      <c r="B72" s="41" t="s">
        <v>178</v>
      </c>
      <c r="C72" s="46">
        <v>112.18146000000002</v>
      </c>
      <c r="D72" s="46">
        <v>686.76421100000005</v>
      </c>
      <c r="E72" s="46">
        <v>360.274382</v>
      </c>
      <c r="F72" s="57">
        <f t="shared" si="14"/>
        <v>0.32508241878373773</v>
      </c>
      <c r="G72" s="125">
        <f t="shared" si="12"/>
        <v>248.09292199999999</v>
      </c>
      <c r="H72" s="125">
        <f t="shared" si="13"/>
        <v>221.15322977611447</v>
      </c>
      <c r="I72" s="59"/>
      <c r="J72" s="46">
        <v>1356.2661899999994</v>
      </c>
      <c r="K72" s="46">
        <v>3250.7699590000007</v>
      </c>
      <c r="L72" s="57">
        <f t="shared" si="15"/>
        <v>0.31745585356725176</v>
      </c>
      <c r="M72" s="76"/>
      <c r="N72" s="76"/>
      <c r="O72" s="76"/>
      <c r="P72" s="76"/>
      <c r="R72" s="76"/>
      <c r="T72" s="76"/>
      <c r="U72" s="76"/>
    </row>
    <row r="73" spans="1:21" x14ac:dyDescent="0.2">
      <c r="A73" s="69" t="s">
        <v>30</v>
      </c>
      <c r="B73" s="41" t="s">
        <v>163</v>
      </c>
      <c r="C73" s="46">
        <v>396.43031199999996</v>
      </c>
      <c r="D73" s="46">
        <v>520.69938000000002</v>
      </c>
      <c r="E73" s="46">
        <v>278.92847999999998</v>
      </c>
      <c r="F73" s="57">
        <f t="shared" si="14"/>
        <v>0.25168246613235856</v>
      </c>
      <c r="G73" s="125">
        <f t="shared" si="12"/>
        <v>-117.50183199999998</v>
      </c>
      <c r="H73" s="125">
        <f t="shared" si="13"/>
        <v>-29.639971627598445</v>
      </c>
      <c r="I73" s="59"/>
      <c r="J73" s="46">
        <v>2698.005212</v>
      </c>
      <c r="K73" s="46">
        <v>3068.2054529999978</v>
      </c>
      <c r="L73" s="57">
        <f t="shared" si="15"/>
        <v>0.29962740928657955</v>
      </c>
      <c r="M73" s="76"/>
      <c r="N73" s="76"/>
      <c r="O73" s="76"/>
      <c r="P73" s="76"/>
      <c r="R73" s="76"/>
      <c r="T73" s="76"/>
      <c r="U73" s="76"/>
    </row>
    <row r="74" spans="1:21" x14ac:dyDescent="0.2">
      <c r="A74" s="69" t="s">
        <v>31</v>
      </c>
      <c r="B74" s="41" t="s">
        <v>170</v>
      </c>
      <c r="C74" s="46">
        <v>12.898740999999999</v>
      </c>
      <c r="D74" s="46">
        <v>34.250225</v>
      </c>
      <c r="E74" s="46">
        <v>407.97388799999993</v>
      </c>
      <c r="F74" s="57">
        <f t="shared" si="14"/>
        <v>0.36812258916495955</v>
      </c>
      <c r="G74" s="125">
        <f t="shared" si="12"/>
        <v>395.07514699999996</v>
      </c>
      <c r="H74" s="125">
        <f t="shared" si="13"/>
        <v>3062.8969680064124</v>
      </c>
      <c r="I74" s="59"/>
      <c r="J74" s="46">
        <v>680.58837699999958</v>
      </c>
      <c r="K74" s="46">
        <v>2858.0991829999998</v>
      </c>
      <c r="L74" s="57">
        <f t="shared" si="15"/>
        <v>0.27910935783294832</v>
      </c>
      <c r="M74" s="76"/>
      <c r="N74" s="76"/>
      <c r="O74" s="76"/>
      <c r="P74" s="76"/>
      <c r="R74" s="76"/>
      <c r="T74" s="76"/>
      <c r="U74" s="76"/>
    </row>
    <row r="75" spans="1:21" x14ac:dyDescent="0.2">
      <c r="A75" s="69" t="s">
        <v>32</v>
      </c>
      <c r="B75" s="41" t="s">
        <v>187</v>
      </c>
      <c r="C75" s="46">
        <v>407.14769100000001</v>
      </c>
      <c r="D75" s="46">
        <v>310.42977099999996</v>
      </c>
      <c r="E75" s="46">
        <v>484.60530799999987</v>
      </c>
      <c r="F75" s="57">
        <f t="shared" si="14"/>
        <v>0.43726857514969847</v>
      </c>
      <c r="G75" s="125">
        <f t="shared" si="12"/>
        <v>77.457616999999857</v>
      </c>
      <c r="H75" s="125">
        <f t="shared" si="13"/>
        <v>19.024451989339628</v>
      </c>
      <c r="I75" s="59"/>
      <c r="J75" s="46">
        <v>2563.8123549999996</v>
      </c>
      <c r="K75" s="46">
        <v>2616.8762749999987</v>
      </c>
      <c r="L75" s="57">
        <f t="shared" si="15"/>
        <v>0.25555259278191661</v>
      </c>
      <c r="M75" s="76"/>
      <c r="N75" s="76"/>
      <c r="O75" s="76"/>
      <c r="P75" s="76"/>
      <c r="R75" s="76"/>
      <c r="T75" s="76"/>
      <c r="U75" s="76"/>
    </row>
    <row r="76" spans="1:21" x14ac:dyDescent="0.2">
      <c r="A76" s="35"/>
      <c r="B76" s="35" t="s">
        <v>107</v>
      </c>
      <c r="C76" s="65">
        <f>SUM(C46:C75)</f>
        <v>96986.631466000006</v>
      </c>
      <c r="D76" s="65">
        <f>SUM(D46:D75)</f>
        <v>118943.45861100001</v>
      </c>
      <c r="E76" s="65">
        <f>SUM(E46:E75)</f>
        <v>106920.18583199999</v>
      </c>
      <c r="F76" s="71">
        <f>E76/E$44*100</f>
        <v>96.47611477152789</v>
      </c>
      <c r="G76" s="71">
        <f t="shared" si="12"/>
        <v>9933.5543659999821</v>
      </c>
      <c r="H76" s="71">
        <f>(G76/C76)*100</f>
        <v>10.242189274799513</v>
      </c>
      <c r="I76" s="66"/>
      <c r="J76" s="65">
        <f>SUM(J46:J75)</f>
        <v>853696.86756899976</v>
      </c>
      <c r="K76" s="65">
        <f>SUM(K46:K75)</f>
        <v>988576.05165900046</v>
      </c>
      <c r="L76" s="71">
        <f>K76/K$44*100</f>
        <v>96.539976145248829</v>
      </c>
      <c r="M76" s="161"/>
      <c r="N76" s="161"/>
      <c r="O76" s="161"/>
      <c r="P76" s="161"/>
      <c r="T76" s="76"/>
      <c r="U76" s="76"/>
    </row>
    <row r="77" spans="1:21" x14ac:dyDescent="0.2">
      <c r="A77" s="35"/>
      <c r="B77" s="35" t="s">
        <v>33</v>
      </c>
      <c r="C77" s="65">
        <f>C44-C76</f>
        <v>2949.8978570000327</v>
      </c>
      <c r="D77" s="65">
        <f t="shared" ref="D77:E77" si="16">D44-D76</f>
        <v>4546.3839559999615</v>
      </c>
      <c r="E77" s="65">
        <f t="shared" si="16"/>
        <v>3905.365222999957</v>
      </c>
      <c r="F77" s="71">
        <f>E77/E$44*100</f>
        <v>3.5238852284721074</v>
      </c>
      <c r="G77" s="71">
        <f>E77-C77</f>
        <v>955.46736599992437</v>
      </c>
      <c r="H77" s="71">
        <f>(G77/C77)*100</f>
        <v>32.389845761358302</v>
      </c>
      <c r="I77" s="66"/>
      <c r="J77" s="65">
        <f>J44-J76</f>
        <v>28028.305287000141</v>
      </c>
      <c r="K77" s="65">
        <f>K44-K76</f>
        <v>35430.884257000173</v>
      </c>
      <c r="L77" s="71">
        <f>K77/K$44*100</f>
        <v>3.4600238547511721</v>
      </c>
      <c r="M77" s="76"/>
      <c r="N77" s="76"/>
      <c r="O77" s="76"/>
      <c r="P77" s="76"/>
    </row>
  </sheetData>
  <mergeCells count="6">
    <mergeCell ref="C3:E3"/>
    <mergeCell ref="G3:H3"/>
    <mergeCell ref="J3:L3"/>
    <mergeCell ref="C42:E42"/>
    <mergeCell ref="G42:H42"/>
    <mergeCell ref="J42:L4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P47"/>
  <sheetViews>
    <sheetView view="pageBreakPreview" zoomScaleNormal="100" zoomScaleSheetLayoutView="100" workbookViewId="0">
      <pane xSplit="2" ySplit="4" topLeftCell="C5" activePane="bottomRight" state="frozen"/>
      <selection activeCell="R22" sqref="R22"/>
      <selection pane="topRight" activeCell="R22" sqref="R22"/>
      <selection pane="bottomLeft" activeCell="R22" sqref="R22"/>
      <selection pane="bottomRight" activeCell="R22" sqref="R22"/>
    </sheetView>
  </sheetViews>
  <sheetFormatPr defaultColWidth="9.140625" defaultRowHeight="12.75" x14ac:dyDescent="0.2"/>
  <cols>
    <col min="1" max="1" width="1.42578125" style="21" customWidth="1"/>
    <col min="2" max="2" width="34.7109375" style="21" customWidth="1"/>
    <col min="3" max="4" width="8.7109375" style="21" customWidth="1"/>
    <col min="5" max="5" width="10.42578125" style="21" customWidth="1"/>
    <col min="6" max="6" width="9" style="21" customWidth="1"/>
    <col min="7" max="7" width="12.7109375" style="21" customWidth="1"/>
    <col min="8" max="8" width="8" style="21" customWidth="1"/>
    <col min="9" max="9" width="0.7109375" style="21" customWidth="1"/>
    <col min="10" max="10" width="9.85546875" style="21" customWidth="1"/>
    <col min="11" max="11" width="11.5703125" style="21" customWidth="1"/>
    <col min="12" max="12" width="9" style="21" customWidth="1"/>
    <col min="13" max="13" width="12.42578125" style="21" bestFit="1" customWidth="1"/>
    <col min="14" max="14" width="10.28515625" style="21" bestFit="1" customWidth="1"/>
    <col min="15" max="15" width="9.28515625" style="21" bestFit="1" customWidth="1"/>
    <col min="16" max="17" width="10.28515625" style="21" bestFit="1" customWidth="1"/>
    <col min="18" max="19" width="9.28515625" style="21" bestFit="1" customWidth="1"/>
    <col min="20" max="16384" width="9.140625" style="21"/>
  </cols>
  <sheetData>
    <row r="1" spans="1:16" x14ac:dyDescent="0.2">
      <c r="A1" s="100" t="s">
        <v>127</v>
      </c>
      <c r="B1" s="129"/>
      <c r="C1" s="130"/>
      <c r="D1" s="130"/>
      <c r="E1" s="130"/>
      <c r="F1" s="129"/>
      <c r="G1" s="129"/>
      <c r="H1" s="129"/>
      <c r="I1" s="129"/>
      <c r="J1" s="129"/>
      <c r="K1" s="130"/>
      <c r="L1" s="129"/>
    </row>
    <row r="2" spans="1:16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6" s="22" customFormat="1" x14ac:dyDescent="0.2">
      <c r="A3" s="29"/>
      <c r="B3" s="30"/>
      <c r="C3" s="166" t="s">
        <v>121</v>
      </c>
      <c r="D3" s="166"/>
      <c r="E3" s="166"/>
      <c r="F3" s="13"/>
      <c r="G3" s="167" t="s">
        <v>0</v>
      </c>
      <c r="H3" s="167"/>
      <c r="I3" s="14"/>
      <c r="J3" s="166" t="s">
        <v>121</v>
      </c>
      <c r="K3" s="166"/>
      <c r="L3" s="166"/>
    </row>
    <row r="4" spans="1:16" s="22" customFormat="1" ht="24" x14ac:dyDescent="0.2">
      <c r="A4" s="29"/>
      <c r="B4" s="28" t="s">
        <v>131</v>
      </c>
      <c r="C4" s="17" t="s">
        <v>182</v>
      </c>
      <c r="D4" s="17" t="s">
        <v>179</v>
      </c>
      <c r="E4" s="17" t="s">
        <v>183</v>
      </c>
      <c r="F4" s="18" t="s">
        <v>116</v>
      </c>
      <c r="G4" s="19" t="s">
        <v>129</v>
      </c>
      <c r="H4" s="20" t="s">
        <v>2</v>
      </c>
      <c r="I4" s="20"/>
      <c r="J4" s="17" t="s">
        <v>184</v>
      </c>
      <c r="K4" s="17" t="s">
        <v>185</v>
      </c>
      <c r="L4" s="18" t="s">
        <v>116</v>
      </c>
    </row>
    <row r="5" spans="1:16" s="22" customFormat="1" ht="15" customHeight="1" x14ac:dyDescent="0.2">
      <c r="A5" s="93" t="s">
        <v>34</v>
      </c>
      <c r="B5" s="88"/>
      <c r="C5" s="88">
        <v>124334.098167</v>
      </c>
      <c r="D5" s="88">
        <v>129003.53646799998</v>
      </c>
      <c r="E5" s="88">
        <v>124014.57982799999</v>
      </c>
      <c r="F5" s="92">
        <v>100</v>
      </c>
      <c r="G5" s="91">
        <f>E5-C5</f>
        <v>-319.51833900001657</v>
      </c>
      <c r="H5" s="92">
        <f>(G5/C5)*100</f>
        <v>-0.25698367842010145</v>
      </c>
      <c r="I5" s="89"/>
      <c r="J5" s="88">
        <v>1059996.112519</v>
      </c>
      <c r="K5" s="88">
        <v>1115216.1479489997</v>
      </c>
      <c r="L5" s="92">
        <v>100</v>
      </c>
      <c r="M5" s="160"/>
    </row>
    <row r="6" spans="1:16" s="22" customFormat="1" ht="6" customHeight="1" x14ac:dyDescent="0.2">
      <c r="A6" s="131"/>
      <c r="B6" s="132"/>
      <c r="C6" s="121"/>
      <c r="D6" s="121"/>
      <c r="E6" s="121"/>
      <c r="F6" s="122"/>
      <c r="G6" s="123"/>
      <c r="H6" s="124"/>
      <c r="I6" s="124"/>
      <c r="J6" s="121"/>
      <c r="K6" s="121"/>
      <c r="L6" s="122"/>
    </row>
    <row r="7" spans="1:16" s="23" customFormat="1" ht="15" customHeight="1" x14ac:dyDescent="0.2">
      <c r="A7" s="36" t="s">
        <v>52</v>
      </c>
      <c r="B7" s="61"/>
      <c r="C7" s="61">
        <f>SUM(C8:C26)</f>
        <v>107516.91863300001</v>
      </c>
      <c r="D7" s="61">
        <f t="shared" ref="D7:E7" si="0">SUM(D8:D26)</f>
        <v>111956.26847600001</v>
      </c>
      <c r="E7" s="61">
        <f t="shared" si="0"/>
        <v>106952.402455</v>
      </c>
      <c r="F7" s="63">
        <f>E7/$E$5*100</f>
        <v>86.241797217178743</v>
      </c>
      <c r="G7" s="64">
        <f>E7-C7</f>
        <v>-564.51617800000531</v>
      </c>
      <c r="H7" s="64">
        <f>(G7/C7)*100</f>
        <v>-0.52504869482628502</v>
      </c>
      <c r="I7" s="61"/>
      <c r="J7" s="61">
        <f>SUM(J8:J26)</f>
        <v>907659.16184299998</v>
      </c>
      <c r="K7" s="61">
        <f t="shared" ref="K7" si="1">SUM(K8:K26)</f>
        <v>954663.97316799976</v>
      </c>
      <c r="L7" s="62">
        <f>K7/$K$5*100</f>
        <v>85.603492643442053</v>
      </c>
      <c r="M7" s="98"/>
    </row>
    <row r="8" spans="1:16" s="22" customFormat="1" ht="15" customHeight="1" x14ac:dyDescent="0.2">
      <c r="A8" s="131"/>
      <c r="B8" s="41" t="s">
        <v>57</v>
      </c>
      <c r="C8" s="46">
        <v>54241.962236000021</v>
      </c>
      <c r="D8" s="46">
        <v>50439.075326999977</v>
      </c>
      <c r="E8" s="46">
        <v>53573.266437999999</v>
      </c>
      <c r="F8" s="57">
        <f>E8/$E$7*100</f>
        <v>50.090755521401995</v>
      </c>
      <c r="G8" s="58">
        <f>E8-C8</f>
        <v>-668.69579800002248</v>
      </c>
      <c r="H8" s="59">
        <f>(G8/C8)*100</f>
        <v>-1.2328016362878067</v>
      </c>
      <c r="I8" s="59"/>
      <c r="J8" s="46">
        <v>434826.93693499989</v>
      </c>
      <c r="K8" s="46">
        <v>437349.08925799967</v>
      </c>
      <c r="L8" s="57">
        <f>K8/$K$7*100</f>
        <v>45.811835530640252</v>
      </c>
      <c r="M8" s="147"/>
      <c r="N8" s="147"/>
      <c r="O8" s="149"/>
      <c r="P8" s="148"/>
    </row>
    <row r="9" spans="1:16" s="22" customFormat="1" ht="15" customHeight="1" x14ac:dyDescent="0.2">
      <c r="A9" s="131"/>
      <c r="B9" s="41" t="s">
        <v>58</v>
      </c>
      <c r="C9" s="46">
        <v>10767.812434000007</v>
      </c>
      <c r="D9" s="46">
        <v>11038.127156999997</v>
      </c>
      <c r="E9" s="46">
        <v>8180.6067730000004</v>
      </c>
      <c r="F9" s="57">
        <f t="shared" ref="F9:F25" si="2">E9/$E$7*100</f>
        <v>7.6488293719647604</v>
      </c>
      <c r="G9" s="58">
        <f t="shared" ref="G9:G25" si="3">E9-C9</f>
        <v>-2587.2056610000063</v>
      </c>
      <c r="H9" s="59">
        <f t="shared" ref="H9:H25" si="4">(G9/C9)*100</f>
        <v>-24.027217012350167</v>
      </c>
      <c r="I9" s="59"/>
      <c r="J9" s="46">
        <v>107259.593481</v>
      </c>
      <c r="K9" s="46">
        <v>99118.181290000008</v>
      </c>
      <c r="L9" s="57">
        <f t="shared" ref="L9:L25" si="5">K9/$K$7*100</f>
        <v>10.382520350179528</v>
      </c>
      <c r="M9" s="147"/>
      <c r="N9" s="147"/>
      <c r="O9" s="149"/>
      <c r="P9" s="148"/>
    </row>
    <row r="10" spans="1:16" s="22" customFormat="1" ht="15" customHeight="1" x14ac:dyDescent="0.2">
      <c r="A10" s="131"/>
      <c r="B10" s="41" t="s">
        <v>171</v>
      </c>
      <c r="C10" s="46">
        <v>6059.6940439999962</v>
      </c>
      <c r="D10" s="46">
        <v>6681.4208250000038</v>
      </c>
      <c r="E10" s="46">
        <v>6218.7745920000052</v>
      </c>
      <c r="F10" s="57">
        <f t="shared" si="2"/>
        <v>5.8145253862965269</v>
      </c>
      <c r="G10" s="58">
        <f t="shared" si="3"/>
        <v>159.080548000009</v>
      </c>
      <c r="H10" s="59">
        <f t="shared" si="4"/>
        <v>2.6252240929147663</v>
      </c>
      <c r="I10" s="59"/>
      <c r="J10" s="46">
        <v>53025.585633000032</v>
      </c>
      <c r="K10" s="46">
        <v>55303.509070999993</v>
      </c>
      <c r="L10" s="57">
        <f t="shared" si="5"/>
        <v>5.7929816799808993</v>
      </c>
      <c r="M10" s="147"/>
      <c r="N10" s="147"/>
      <c r="O10" s="149"/>
      <c r="P10" s="148"/>
    </row>
    <row r="11" spans="1:16" s="22" customFormat="1" ht="15" customHeight="1" x14ac:dyDescent="0.2">
      <c r="A11" s="131"/>
      <c r="B11" s="41" t="s">
        <v>172</v>
      </c>
      <c r="C11" s="46">
        <v>5017.0075090000028</v>
      </c>
      <c r="D11" s="46">
        <v>6025.6327170000004</v>
      </c>
      <c r="E11" s="46">
        <v>5541.2542590000021</v>
      </c>
      <c r="F11" s="57">
        <f t="shared" si="2"/>
        <v>5.1810470188656801</v>
      </c>
      <c r="G11" s="58">
        <f t="shared" si="3"/>
        <v>524.24674999999934</v>
      </c>
      <c r="H11" s="59">
        <f t="shared" si="4"/>
        <v>10.449391376424169</v>
      </c>
      <c r="I11" s="59"/>
      <c r="J11" s="46">
        <v>41389.138947000007</v>
      </c>
      <c r="K11" s="46">
        <v>50675.106004000045</v>
      </c>
      <c r="L11" s="57">
        <f t="shared" si="5"/>
        <v>5.3081615550901642</v>
      </c>
      <c r="M11" s="147"/>
      <c r="N11" s="147"/>
      <c r="O11" s="149"/>
      <c r="P11" s="148"/>
    </row>
    <row r="12" spans="1:16" s="22" customFormat="1" ht="15" customHeight="1" x14ac:dyDescent="0.2">
      <c r="A12" s="131"/>
      <c r="B12" s="41" t="s">
        <v>60</v>
      </c>
      <c r="C12" s="46">
        <v>4594.5174350000043</v>
      </c>
      <c r="D12" s="46">
        <v>5238.2355489999945</v>
      </c>
      <c r="E12" s="46">
        <v>4804.5693809999948</v>
      </c>
      <c r="F12" s="57">
        <f t="shared" si="2"/>
        <v>4.4922500764033861</v>
      </c>
      <c r="G12" s="58">
        <f t="shared" si="3"/>
        <v>210.05194599999049</v>
      </c>
      <c r="H12" s="59">
        <f t="shared" si="4"/>
        <v>4.5717956014240331</v>
      </c>
      <c r="I12" s="59"/>
      <c r="J12" s="46">
        <v>42177.750424000034</v>
      </c>
      <c r="K12" s="46">
        <v>46395.471773000005</v>
      </c>
      <c r="L12" s="57">
        <f t="shared" si="5"/>
        <v>4.8598745817378228</v>
      </c>
      <c r="M12" s="147"/>
      <c r="N12" s="147"/>
      <c r="O12" s="149"/>
      <c r="P12" s="148"/>
    </row>
    <row r="13" spans="1:16" s="22" customFormat="1" ht="15" customHeight="1" x14ac:dyDescent="0.2">
      <c r="A13" s="131"/>
      <c r="B13" s="41" t="s">
        <v>62</v>
      </c>
      <c r="C13" s="46">
        <v>4886.5597799999941</v>
      </c>
      <c r="D13" s="46">
        <v>5306.6005809999988</v>
      </c>
      <c r="E13" s="46">
        <v>5776.1059660000028</v>
      </c>
      <c r="F13" s="57">
        <f t="shared" si="2"/>
        <v>5.4006322751190998</v>
      </c>
      <c r="G13" s="58">
        <f t="shared" si="3"/>
        <v>889.54618600000867</v>
      </c>
      <c r="H13" s="59">
        <f t="shared" si="4"/>
        <v>18.203935407498683</v>
      </c>
      <c r="I13" s="59"/>
      <c r="J13" s="46">
        <v>40440.71202100005</v>
      </c>
      <c r="K13" s="46">
        <v>45298.1659</v>
      </c>
      <c r="L13" s="57">
        <f t="shared" si="5"/>
        <v>4.744932999794738</v>
      </c>
      <c r="M13" s="147"/>
      <c r="N13" s="147"/>
      <c r="O13" s="149"/>
      <c r="P13" s="148"/>
    </row>
    <row r="14" spans="1:16" s="22" customFormat="1" ht="15" customHeight="1" x14ac:dyDescent="0.2">
      <c r="A14" s="131"/>
      <c r="B14" s="41" t="s">
        <v>68</v>
      </c>
      <c r="C14" s="46">
        <v>2598.9866739999993</v>
      </c>
      <c r="D14" s="46">
        <v>3170.8602470000023</v>
      </c>
      <c r="E14" s="46">
        <v>2814.551933000002</v>
      </c>
      <c r="F14" s="57">
        <f t="shared" si="2"/>
        <v>2.6315929968793537</v>
      </c>
      <c r="G14" s="58">
        <f t="shared" si="3"/>
        <v>215.5652590000027</v>
      </c>
      <c r="H14" s="59">
        <f t="shared" si="4"/>
        <v>8.294204089482097</v>
      </c>
      <c r="I14" s="59"/>
      <c r="J14" s="46">
        <v>23088.90224499999</v>
      </c>
      <c r="K14" s="46">
        <v>26167.009811999993</v>
      </c>
      <c r="L14" s="57">
        <f t="shared" si="5"/>
        <v>2.7409654650699991</v>
      </c>
      <c r="M14" s="147"/>
      <c r="N14" s="147"/>
      <c r="O14" s="149"/>
      <c r="P14" s="148"/>
    </row>
    <row r="15" spans="1:16" s="22" customFormat="1" ht="15" customHeight="1" x14ac:dyDescent="0.2">
      <c r="A15" s="131"/>
      <c r="B15" s="41" t="s">
        <v>61</v>
      </c>
      <c r="C15" s="46">
        <v>2705.7437120000013</v>
      </c>
      <c r="D15" s="46">
        <v>3275.3605070000026</v>
      </c>
      <c r="E15" s="46">
        <v>2941.7908690000013</v>
      </c>
      <c r="F15" s="57">
        <f t="shared" si="2"/>
        <v>2.7505608116075315</v>
      </c>
      <c r="G15" s="58">
        <f t="shared" si="3"/>
        <v>236.04715699999997</v>
      </c>
      <c r="H15" s="59">
        <f t="shared" si="4"/>
        <v>8.7239288759363411</v>
      </c>
      <c r="I15" s="59"/>
      <c r="J15" s="46">
        <v>21769.315585000022</v>
      </c>
      <c r="K15" s="46">
        <v>25662.94055399995</v>
      </c>
      <c r="L15" s="57">
        <f t="shared" si="5"/>
        <v>2.6881647653298257</v>
      </c>
      <c r="M15" s="147"/>
      <c r="N15" s="147"/>
      <c r="O15" s="149"/>
      <c r="P15" s="148"/>
    </row>
    <row r="16" spans="1:16" s="22" customFormat="1" ht="15" customHeight="1" x14ac:dyDescent="0.2">
      <c r="A16" s="133"/>
      <c r="B16" s="41" t="s">
        <v>173</v>
      </c>
      <c r="C16" s="46">
        <v>2270.9444019999974</v>
      </c>
      <c r="D16" s="46">
        <v>2534.6622969999989</v>
      </c>
      <c r="E16" s="46">
        <v>2080.9645599999994</v>
      </c>
      <c r="F16" s="57">
        <f t="shared" si="2"/>
        <v>1.9456922072185905</v>
      </c>
      <c r="G16" s="58">
        <f t="shared" si="3"/>
        <v>-189.97984199999792</v>
      </c>
      <c r="H16" s="59">
        <f t="shared" si="4"/>
        <v>-8.36567561199141</v>
      </c>
      <c r="I16" s="59"/>
      <c r="J16" s="46">
        <v>22392.229109999993</v>
      </c>
      <c r="K16" s="46">
        <v>25528.011802000012</v>
      </c>
      <c r="L16" s="57">
        <f t="shared" si="5"/>
        <v>2.674031127129131</v>
      </c>
      <c r="M16" s="147"/>
      <c r="N16" s="147"/>
      <c r="O16" s="149"/>
      <c r="P16" s="148"/>
    </row>
    <row r="17" spans="1:16" s="22" customFormat="1" ht="15" customHeight="1" x14ac:dyDescent="0.2">
      <c r="A17" s="133"/>
      <c r="B17" s="41" t="s">
        <v>66</v>
      </c>
      <c r="C17" s="46">
        <v>1730.5578189999999</v>
      </c>
      <c r="D17" s="46">
        <v>2541.8036620000012</v>
      </c>
      <c r="E17" s="46">
        <v>1972.0088699999999</v>
      </c>
      <c r="F17" s="57">
        <f t="shared" si="2"/>
        <v>1.8438191426599495</v>
      </c>
      <c r="G17" s="58">
        <f t="shared" si="3"/>
        <v>241.45105100000001</v>
      </c>
      <c r="H17" s="59">
        <f t="shared" si="4"/>
        <v>13.952209417627092</v>
      </c>
      <c r="I17" s="59"/>
      <c r="J17" s="46">
        <v>15713.565889999996</v>
      </c>
      <c r="K17" s="46">
        <v>18945.667588000004</v>
      </c>
      <c r="L17" s="57">
        <f t="shared" si="5"/>
        <v>1.9845378185928446</v>
      </c>
      <c r="M17" s="147"/>
      <c r="N17" s="147"/>
      <c r="O17" s="149"/>
      <c r="P17" s="148"/>
    </row>
    <row r="18" spans="1:16" s="22" customFormat="1" ht="15" customHeight="1" x14ac:dyDescent="0.2">
      <c r="A18" s="131"/>
      <c r="B18" s="41" t="s">
        <v>59</v>
      </c>
      <c r="C18" s="46">
        <v>1488.7003830000003</v>
      </c>
      <c r="D18" s="46">
        <v>1630.1630409999998</v>
      </c>
      <c r="E18" s="46">
        <v>1456.0194099999997</v>
      </c>
      <c r="F18" s="57">
        <f t="shared" si="2"/>
        <v>1.3613713919260644</v>
      </c>
      <c r="G18" s="58">
        <f t="shared" si="3"/>
        <v>-32.680973000000677</v>
      </c>
      <c r="H18" s="59">
        <f t="shared" si="4"/>
        <v>-2.1952686634057694</v>
      </c>
      <c r="I18" s="59"/>
      <c r="J18" s="46">
        <v>12754.606145000003</v>
      </c>
      <c r="K18" s="46">
        <v>13940.752951999999</v>
      </c>
      <c r="L18" s="57">
        <f t="shared" si="5"/>
        <v>1.4602785214297318</v>
      </c>
      <c r="M18" s="147"/>
      <c r="N18" s="147"/>
      <c r="O18" s="149"/>
      <c r="P18" s="148"/>
    </row>
    <row r="19" spans="1:16" s="22" customFormat="1" ht="15" customHeight="1" x14ac:dyDescent="0.2">
      <c r="A19" s="131"/>
      <c r="B19" s="41" t="s">
        <v>174</v>
      </c>
      <c r="C19" s="46">
        <v>1266.3843489999983</v>
      </c>
      <c r="D19" s="46">
        <v>1584.607862000003</v>
      </c>
      <c r="E19" s="46">
        <v>1291.4643540000013</v>
      </c>
      <c r="F19" s="57">
        <f t="shared" si="2"/>
        <v>1.2075131781573418</v>
      </c>
      <c r="G19" s="58">
        <f t="shared" si="3"/>
        <v>25.080005000002984</v>
      </c>
      <c r="H19" s="59">
        <f t="shared" si="4"/>
        <v>1.9804418002960504</v>
      </c>
      <c r="I19" s="59"/>
      <c r="J19" s="46">
        <v>11814.038375000016</v>
      </c>
      <c r="K19" s="46">
        <v>13070.698101000004</v>
      </c>
      <c r="L19" s="57">
        <f t="shared" si="5"/>
        <v>1.3691412338129418</v>
      </c>
      <c r="M19" s="147"/>
      <c r="N19" s="147"/>
      <c r="O19" s="149"/>
      <c r="P19" s="148"/>
    </row>
    <row r="20" spans="1:16" s="22" customFormat="1" ht="15" customHeight="1" x14ac:dyDescent="0.2">
      <c r="A20" s="131"/>
      <c r="B20" s="41" t="s">
        <v>64</v>
      </c>
      <c r="C20" s="46">
        <v>1356.6895060000008</v>
      </c>
      <c r="D20" s="46">
        <v>1518.6508019999994</v>
      </c>
      <c r="E20" s="46">
        <v>1339.3122390000001</v>
      </c>
      <c r="F20" s="57">
        <f t="shared" si="2"/>
        <v>1.2522507286019244</v>
      </c>
      <c r="G20" s="58">
        <f t="shared" si="3"/>
        <v>-17.377267000000757</v>
      </c>
      <c r="H20" s="59">
        <f t="shared" si="4"/>
        <v>-1.280858068345724</v>
      </c>
      <c r="I20" s="59"/>
      <c r="J20" s="46">
        <v>11815.375818000002</v>
      </c>
      <c r="K20" s="46">
        <v>12926.665011999998</v>
      </c>
      <c r="L20" s="57">
        <f t="shared" si="5"/>
        <v>1.3540539263363602</v>
      </c>
      <c r="M20" s="147"/>
      <c r="N20" s="147"/>
      <c r="O20" s="149"/>
      <c r="P20" s="148"/>
    </row>
    <row r="21" spans="1:16" s="22" customFormat="1" ht="15" customHeight="1" x14ac:dyDescent="0.2">
      <c r="A21" s="131"/>
      <c r="B21" s="41" t="s">
        <v>69</v>
      </c>
      <c r="C21" s="46">
        <v>1283.3927729999989</v>
      </c>
      <c r="D21" s="46">
        <v>1424.7690250000001</v>
      </c>
      <c r="E21" s="46">
        <v>1278.8578750000001</v>
      </c>
      <c r="F21" s="57">
        <f t="shared" si="2"/>
        <v>1.1957261787906792</v>
      </c>
      <c r="G21" s="58">
        <f t="shared" si="3"/>
        <v>-4.5348979999987478</v>
      </c>
      <c r="H21" s="59">
        <f t="shared" si="4"/>
        <v>-0.35335230923875183</v>
      </c>
      <c r="I21" s="59"/>
      <c r="J21" s="46">
        <v>10732.967338000002</v>
      </c>
      <c r="K21" s="46">
        <v>11535.140201000002</v>
      </c>
      <c r="L21" s="57">
        <f t="shared" si="5"/>
        <v>1.2082932346049757</v>
      </c>
      <c r="M21" s="147"/>
      <c r="N21" s="147"/>
      <c r="O21" s="149"/>
      <c r="P21" s="148"/>
    </row>
    <row r="22" spans="1:16" s="22" customFormat="1" ht="15" customHeight="1" x14ac:dyDescent="0.2">
      <c r="A22" s="131"/>
      <c r="B22" s="41" t="s">
        <v>65</v>
      </c>
      <c r="C22" s="46">
        <v>981.53229599999986</v>
      </c>
      <c r="D22" s="46">
        <v>1102.978762</v>
      </c>
      <c r="E22" s="46">
        <v>1016.4324030000004</v>
      </c>
      <c r="F22" s="57">
        <f t="shared" si="2"/>
        <v>0.95035958021388256</v>
      </c>
      <c r="G22" s="58">
        <f t="shared" si="3"/>
        <v>34.900107000000503</v>
      </c>
      <c r="H22" s="59">
        <f t="shared" si="4"/>
        <v>3.5556758694775037</v>
      </c>
      <c r="I22" s="59"/>
      <c r="J22" s="46">
        <v>8220.0706470000041</v>
      </c>
      <c r="K22" s="46">
        <v>10467.046509000002</v>
      </c>
      <c r="L22" s="57">
        <f t="shared" si="5"/>
        <v>1.0964115964558383</v>
      </c>
      <c r="M22" s="147"/>
      <c r="N22" s="147"/>
      <c r="O22" s="149"/>
      <c r="P22" s="148"/>
    </row>
    <row r="23" spans="1:16" s="22" customFormat="1" ht="15" customHeight="1" x14ac:dyDescent="0.2">
      <c r="A23" s="131"/>
      <c r="B23" s="41" t="s">
        <v>67</v>
      </c>
      <c r="C23" s="46">
        <v>1123.3173990000005</v>
      </c>
      <c r="D23" s="46">
        <v>1109.9500650000002</v>
      </c>
      <c r="E23" s="46">
        <v>993.75825999999995</v>
      </c>
      <c r="F23" s="57">
        <f t="shared" si="2"/>
        <v>0.92915936172459668</v>
      </c>
      <c r="G23" s="58">
        <f t="shared" si="3"/>
        <v>-129.55913900000053</v>
      </c>
      <c r="H23" s="59">
        <f t="shared" si="4"/>
        <v>-11.533618113218637</v>
      </c>
      <c r="I23" s="59"/>
      <c r="J23" s="46">
        <v>9228.3861040000065</v>
      </c>
      <c r="K23" s="46">
        <v>9396.0055249999987</v>
      </c>
      <c r="L23" s="57">
        <f t="shared" si="5"/>
        <v>0.98422123271499107</v>
      </c>
      <c r="M23" s="147"/>
      <c r="N23" s="147"/>
      <c r="O23" s="149"/>
      <c r="P23" s="148"/>
    </row>
    <row r="24" spans="1:16" s="22" customFormat="1" ht="15" customHeight="1" x14ac:dyDescent="0.2">
      <c r="A24" s="131"/>
      <c r="B24" s="41" t="s">
        <v>70</v>
      </c>
      <c r="C24" s="46">
        <v>653.65723600000001</v>
      </c>
      <c r="D24" s="46">
        <v>763.31389900000011</v>
      </c>
      <c r="E24" s="46">
        <v>665.02815299999997</v>
      </c>
      <c r="F24" s="57">
        <f t="shared" si="2"/>
        <v>0.62179823709879645</v>
      </c>
      <c r="G24" s="58">
        <f t="shared" si="3"/>
        <v>11.370916999999963</v>
      </c>
      <c r="H24" s="59">
        <f t="shared" si="4"/>
        <v>1.7395840470738648</v>
      </c>
      <c r="I24" s="59"/>
      <c r="J24" s="46">
        <v>5647.5486269999992</v>
      </c>
      <c r="K24" s="46">
        <v>6663.743246</v>
      </c>
      <c r="L24" s="57">
        <f t="shared" si="5"/>
        <v>0.69801976750905714</v>
      </c>
      <c r="M24" s="147"/>
      <c r="N24" s="147"/>
      <c r="O24" s="149"/>
      <c r="P24" s="148"/>
    </row>
    <row r="25" spans="1:16" s="22" customFormat="1" ht="15" customHeight="1" x14ac:dyDescent="0.2">
      <c r="A25" s="131"/>
      <c r="B25" s="41" t="s">
        <v>71</v>
      </c>
      <c r="C25" s="46">
        <v>260.57284699999997</v>
      </c>
      <c r="D25" s="46">
        <v>259.37897399999991</v>
      </c>
      <c r="E25" s="46">
        <v>235.16100699999987</v>
      </c>
      <c r="F25" s="57">
        <f t="shared" si="2"/>
        <v>0.21987445031816222</v>
      </c>
      <c r="G25" s="58">
        <f t="shared" si="3"/>
        <v>-25.411840000000097</v>
      </c>
      <c r="H25" s="59">
        <f t="shared" si="4"/>
        <v>-9.7522977902605881</v>
      </c>
      <c r="I25" s="59"/>
      <c r="J25" s="46">
        <v>2285.4380750000009</v>
      </c>
      <c r="K25" s="46">
        <v>2243.194899000001</v>
      </c>
      <c r="L25" s="57">
        <f t="shared" si="5"/>
        <v>0.23497219566755856</v>
      </c>
      <c r="M25" s="137"/>
      <c r="N25" s="137"/>
      <c r="O25" s="149"/>
      <c r="P25" s="148"/>
    </row>
    <row r="26" spans="1:16" s="79" customFormat="1" ht="15" customHeight="1" x14ac:dyDescent="0.2">
      <c r="A26" s="131"/>
      <c r="B26" s="41" t="s">
        <v>63</v>
      </c>
      <c r="C26" s="46">
        <v>4228.8857989999988</v>
      </c>
      <c r="D26" s="46">
        <v>6310.6771770000059</v>
      </c>
      <c r="E26" s="46">
        <v>4772.4751129999922</v>
      </c>
      <c r="F26" s="57">
        <f>E26/$E$7*100</f>
        <v>4.4622420847516731</v>
      </c>
      <c r="G26" s="58">
        <f>E26-C26</f>
        <v>543.58931399999346</v>
      </c>
      <c r="H26" s="59">
        <f>(G26/C26)*100</f>
        <v>12.854197058916455</v>
      </c>
      <c r="I26" s="59"/>
      <c r="J26" s="46">
        <v>33077.000443000019</v>
      </c>
      <c r="K26" s="46">
        <v>43977.573670999998</v>
      </c>
      <c r="L26" s="57">
        <f>K26/$K$7*100</f>
        <v>4.6066024179233294</v>
      </c>
      <c r="M26" s="98"/>
      <c r="N26" s="98"/>
      <c r="O26" s="149"/>
      <c r="P26" s="148"/>
    </row>
    <row r="27" spans="1:16" s="22" customFormat="1" ht="6" customHeight="1" x14ac:dyDescent="0.2">
      <c r="A27" s="131"/>
      <c r="B27" s="41"/>
      <c r="C27" s="56"/>
      <c r="D27" s="56"/>
      <c r="E27" s="56"/>
      <c r="F27" s="57"/>
      <c r="G27" s="58"/>
      <c r="H27" s="59"/>
      <c r="I27" s="59"/>
      <c r="J27" s="43"/>
      <c r="K27" s="43"/>
      <c r="L27" s="57"/>
    </row>
    <row r="28" spans="1:16" s="23" customFormat="1" ht="15" customHeight="1" x14ac:dyDescent="0.2">
      <c r="A28" s="60" t="s">
        <v>53</v>
      </c>
      <c r="B28" s="61"/>
      <c r="C28" s="61">
        <f>SUM(C29:C35)</f>
        <v>8112.0649520000006</v>
      </c>
      <c r="D28" s="61">
        <f t="shared" ref="D28:E28" si="6">SUM(D29:D35)</f>
        <v>9133.3923040000009</v>
      </c>
      <c r="E28" s="61">
        <f t="shared" si="6"/>
        <v>8995.6704539999955</v>
      </c>
      <c r="F28" s="62">
        <f>E28/$E$5*100</f>
        <v>7.253720059751358</v>
      </c>
      <c r="G28" s="63">
        <f>E28-C28</f>
        <v>883.60550199999489</v>
      </c>
      <c r="H28" s="64">
        <f>(G28/C28)*100</f>
        <v>10.892485541331189</v>
      </c>
      <c r="I28" s="64"/>
      <c r="J28" s="61">
        <f>SUM(J29:J35)</f>
        <v>69270.133900000001</v>
      </c>
      <c r="K28" s="61">
        <f t="shared" ref="K28" si="7">SUM(K29:K35)</f>
        <v>75856.737319999986</v>
      </c>
      <c r="L28" s="62">
        <f>K28/$K$5*100</f>
        <v>6.8019762320971182</v>
      </c>
    </row>
    <row r="29" spans="1:16" s="77" customFormat="1" ht="15" customHeight="1" x14ac:dyDescent="0.2">
      <c r="A29" s="134"/>
      <c r="B29" s="42" t="s">
        <v>175</v>
      </c>
      <c r="C29" s="46">
        <v>6168.7537790000015</v>
      </c>
      <c r="D29" s="46">
        <v>6672.3134210000007</v>
      </c>
      <c r="E29" s="46">
        <v>6855.313008999995</v>
      </c>
      <c r="F29" s="78">
        <f>E29/$E$28*100</f>
        <v>76.206804640689413</v>
      </c>
      <c r="G29" s="135">
        <f>E29-C29</f>
        <v>686.55922999999348</v>
      </c>
      <c r="H29" s="136">
        <f>(G29/C29)*100</f>
        <v>11.129626089749518</v>
      </c>
      <c r="I29" s="136"/>
      <c r="J29" s="46">
        <v>51909.891208000001</v>
      </c>
      <c r="K29" s="46">
        <v>56285.911382999977</v>
      </c>
      <c r="L29" s="78">
        <f>K29/$K$28*100</f>
        <v>74.200279858543212</v>
      </c>
      <c r="M29" s="147"/>
      <c r="N29" s="138"/>
      <c r="O29" s="138"/>
      <c r="P29" s="138"/>
    </row>
    <row r="30" spans="1:16" s="22" customFormat="1" ht="15" customHeight="1" x14ac:dyDescent="0.2">
      <c r="A30" s="131"/>
      <c r="B30" s="41" t="s">
        <v>72</v>
      </c>
      <c r="C30" s="46">
        <v>361.30233399999992</v>
      </c>
      <c r="D30" s="46">
        <v>457.73685800000004</v>
      </c>
      <c r="E30" s="46">
        <v>315.21941599999997</v>
      </c>
      <c r="F30" s="57">
        <f t="shared" ref="F30:F34" si="8">E30/$E$28*100</f>
        <v>3.5041236516154859</v>
      </c>
      <c r="G30" s="58">
        <f t="shared" ref="G30:G35" si="9">E30-C30</f>
        <v>-46.08291799999995</v>
      </c>
      <c r="H30" s="59">
        <f t="shared" ref="H30:H35" si="10">(G30/C30)*100</f>
        <v>-12.754669334629861</v>
      </c>
      <c r="I30" s="59"/>
      <c r="J30" s="46">
        <v>2688.930836</v>
      </c>
      <c r="K30" s="46">
        <v>3351.4671059999996</v>
      </c>
      <c r="L30" s="57">
        <f t="shared" ref="L30:L35" si="11">K30/$K$28*100</f>
        <v>4.4181535146468391</v>
      </c>
      <c r="M30" s="147"/>
      <c r="N30" s="98"/>
      <c r="O30" s="98"/>
      <c r="P30" s="98"/>
    </row>
    <row r="31" spans="1:16" s="22" customFormat="1" ht="15" customHeight="1" x14ac:dyDescent="0.2">
      <c r="A31" s="131"/>
      <c r="B31" s="41" t="s">
        <v>74</v>
      </c>
      <c r="C31" s="46">
        <v>250.62857199999993</v>
      </c>
      <c r="D31" s="46">
        <v>302.70449500000007</v>
      </c>
      <c r="E31" s="46">
        <v>230.73661000000001</v>
      </c>
      <c r="F31" s="57">
        <f t="shared" si="8"/>
        <v>2.5649740192227823</v>
      </c>
      <c r="G31" s="58">
        <f t="shared" si="9"/>
        <v>-19.891961999999921</v>
      </c>
      <c r="H31" s="59">
        <f t="shared" si="10"/>
        <v>-7.9368293252693984</v>
      </c>
      <c r="I31" s="59"/>
      <c r="J31" s="46">
        <v>2554.7984659999997</v>
      </c>
      <c r="K31" s="46">
        <v>2677.3629529999985</v>
      </c>
      <c r="L31" s="57">
        <f t="shared" si="11"/>
        <v>3.5294992212828786</v>
      </c>
      <c r="M31" s="147"/>
      <c r="N31" s="98"/>
      <c r="O31" s="98"/>
      <c r="P31" s="98"/>
    </row>
    <row r="32" spans="1:16" s="22" customFormat="1" ht="15" customHeight="1" x14ac:dyDescent="0.2">
      <c r="A32" s="131"/>
      <c r="B32" s="41" t="s">
        <v>75</v>
      </c>
      <c r="C32" s="46">
        <v>229.59439200000008</v>
      </c>
      <c r="D32" s="46">
        <v>261.12000699999999</v>
      </c>
      <c r="E32" s="46">
        <v>212.54245099999997</v>
      </c>
      <c r="F32" s="57">
        <f t="shared" si="8"/>
        <v>2.3627194002587242</v>
      </c>
      <c r="G32" s="58">
        <f t="shared" si="9"/>
        <v>-17.051941000000113</v>
      </c>
      <c r="H32" s="59">
        <f t="shared" si="10"/>
        <v>-7.4269849761836104</v>
      </c>
      <c r="I32" s="59"/>
      <c r="J32" s="46">
        <v>2346.5385679999999</v>
      </c>
      <c r="K32" s="46">
        <v>2283.7043229999995</v>
      </c>
      <c r="L32" s="57">
        <f t="shared" si="11"/>
        <v>3.0105491004262981</v>
      </c>
      <c r="M32" s="147"/>
      <c r="N32" s="98"/>
      <c r="O32" s="98"/>
      <c r="P32" s="98"/>
    </row>
    <row r="33" spans="1:16" s="22" customFormat="1" ht="15" customHeight="1" x14ac:dyDescent="0.2">
      <c r="A33" s="131"/>
      <c r="B33" s="41" t="s">
        <v>73</v>
      </c>
      <c r="C33" s="46">
        <v>229.71347799999995</v>
      </c>
      <c r="D33" s="46">
        <v>200.45503200000002</v>
      </c>
      <c r="E33" s="46">
        <v>156.93901400000001</v>
      </c>
      <c r="F33" s="57">
        <f t="shared" si="8"/>
        <v>1.7446060835878647</v>
      </c>
      <c r="G33" s="58">
        <f t="shared" si="9"/>
        <v>-72.774463999999938</v>
      </c>
      <c r="H33" s="59">
        <f t="shared" si="10"/>
        <v>-31.680537264774667</v>
      </c>
      <c r="I33" s="59"/>
      <c r="J33" s="46">
        <v>2111.8721459999997</v>
      </c>
      <c r="K33" s="46">
        <v>1722.0201970000003</v>
      </c>
      <c r="L33" s="57">
        <f t="shared" si="11"/>
        <v>2.2700952582968283</v>
      </c>
      <c r="M33" s="147"/>
      <c r="N33" s="137"/>
      <c r="O33" s="98"/>
      <c r="P33" s="98"/>
    </row>
    <row r="34" spans="1:16" s="22" customFormat="1" ht="15" customHeight="1" x14ac:dyDescent="0.2">
      <c r="A34" s="131"/>
      <c r="B34" s="41" t="s">
        <v>76</v>
      </c>
      <c r="C34" s="46">
        <v>28.818859</v>
      </c>
      <c r="D34" s="46">
        <v>36.048119</v>
      </c>
      <c r="E34" s="46">
        <v>52.692106999999993</v>
      </c>
      <c r="F34" s="57">
        <f t="shared" si="8"/>
        <v>0.58574963666627022</v>
      </c>
      <c r="G34" s="58">
        <f t="shared" si="9"/>
        <v>23.873247999999993</v>
      </c>
      <c r="H34" s="59">
        <f t="shared" si="10"/>
        <v>82.838977074005584</v>
      </c>
      <c r="I34" s="59"/>
      <c r="J34" s="46">
        <v>433.99141899999995</v>
      </c>
      <c r="K34" s="46">
        <v>387.79530299999999</v>
      </c>
      <c r="L34" s="57">
        <f t="shared" si="11"/>
        <v>0.51122064657763222</v>
      </c>
      <c r="M34" s="137"/>
      <c r="N34" s="98"/>
      <c r="O34" s="98"/>
      <c r="P34" s="98"/>
    </row>
    <row r="35" spans="1:16" s="79" customFormat="1" ht="15" customHeight="1" x14ac:dyDescent="0.2">
      <c r="A35" s="131"/>
      <c r="B35" s="41" t="s">
        <v>134</v>
      </c>
      <c r="C35" s="46">
        <v>843.25353800000005</v>
      </c>
      <c r="D35" s="46">
        <v>1203.0143720000008</v>
      </c>
      <c r="E35" s="46">
        <v>1172.2278470000006</v>
      </c>
      <c r="F35" s="57">
        <f>E35/$E$28*100</f>
        <v>13.031022567959461</v>
      </c>
      <c r="G35" s="58">
        <f t="shared" si="9"/>
        <v>328.97430900000052</v>
      </c>
      <c r="H35" s="59">
        <f t="shared" si="10"/>
        <v>39.012502666784009</v>
      </c>
      <c r="I35" s="59"/>
      <c r="J35" s="46">
        <v>7224.1112569999996</v>
      </c>
      <c r="K35" s="46">
        <v>9148.4760549999992</v>
      </c>
      <c r="L35" s="57">
        <f t="shared" si="11"/>
        <v>12.060202400226302</v>
      </c>
      <c r="M35" s="98"/>
      <c r="N35" s="98"/>
      <c r="O35" s="137"/>
      <c r="P35" s="137"/>
    </row>
    <row r="36" spans="1:16" s="22" customFormat="1" ht="6" customHeight="1" x14ac:dyDescent="0.2">
      <c r="A36" s="131"/>
      <c r="B36" s="41"/>
      <c r="C36" s="56"/>
      <c r="D36" s="56"/>
      <c r="E36" s="56"/>
      <c r="F36" s="57"/>
      <c r="G36" s="58"/>
      <c r="H36" s="59"/>
      <c r="I36" s="59"/>
      <c r="J36" s="116"/>
      <c r="K36" s="116"/>
      <c r="L36" s="57"/>
    </row>
    <row r="37" spans="1:16" s="23" customFormat="1" ht="15" customHeight="1" x14ac:dyDescent="0.2">
      <c r="A37" s="60" t="s">
        <v>54</v>
      </c>
      <c r="B37" s="61"/>
      <c r="C37" s="61">
        <f>SUM(C38:C44)</f>
        <v>7946.9255589999993</v>
      </c>
      <c r="D37" s="61">
        <f t="shared" ref="D37:E37" si="12">SUM(D38:D44)</f>
        <v>7196.8619449999997</v>
      </c>
      <c r="E37" s="61">
        <f t="shared" si="12"/>
        <v>7330.4820410000002</v>
      </c>
      <c r="F37" s="62">
        <f>E37/$E$5*100</f>
        <v>5.910984056202822</v>
      </c>
      <c r="G37" s="63">
        <f>E37-C37</f>
        <v>-616.44351799999913</v>
      </c>
      <c r="H37" s="64">
        <f>(G37/C37)*100</f>
        <v>-7.757006321795334</v>
      </c>
      <c r="I37" s="64"/>
      <c r="J37" s="61">
        <f>SUM(J38:J44)</f>
        <v>76813.374450000003</v>
      </c>
      <c r="K37" s="61">
        <f>SUM(K38:K44)</f>
        <v>77376.48021199998</v>
      </c>
      <c r="L37" s="62">
        <f>K37/$K$5*100</f>
        <v>6.938249625806038</v>
      </c>
      <c r="M37" s="150"/>
      <c r="N37" s="98"/>
    </row>
    <row r="38" spans="1:16" s="22" customFormat="1" ht="15" customHeight="1" x14ac:dyDescent="0.2">
      <c r="A38" s="131"/>
      <c r="B38" s="41" t="s">
        <v>79</v>
      </c>
      <c r="C38" s="46">
        <v>4071.2945209999998</v>
      </c>
      <c r="D38" s="46">
        <v>4074.822686</v>
      </c>
      <c r="E38" s="46">
        <v>4190.1243709999999</v>
      </c>
      <c r="F38" s="57">
        <f>E38/$E$37*100</f>
        <v>57.160284242758976</v>
      </c>
      <c r="G38" s="58">
        <f>E38-C38</f>
        <v>118.82985000000008</v>
      </c>
      <c r="H38" s="59">
        <f>(G38/C38)*100</f>
        <v>2.9187239927513975</v>
      </c>
      <c r="I38" s="59"/>
      <c r="J38" s="46">
        <v>43650.944112000005</v>
      </c>
      <c r="K38" s="46">
        <v>44152.421704</v>
      </c>
      <c r="L38" s="57">
        <f>K38/$K$37*100</f>
        <v>57.061812042921787</v>
      </c>
      <c r="M38" s="98"/>
      <c r="N38" s="98"/>
    </row>
    <row r="39" spans="1:16" s="22" customFormat="1" ht="15" customHeight="1" x14ac:dyDescent="0.2">
      <c r="A39" s="131"/>
      <c r="B39" s="41" t="s">
        <v>77</v>
      </c>
      <c r="C39" s="46">
        <v>2626.4010019999996</v>
      </c>
      <c r="D39" s="46">
        <v>1722.2113939999997</v>
      </c>
      <c r="E39" s="46">
        <v>2185.3201140000001</v>
      </c>
      <c r="F39" s="57">
        <f t="shared" ref="F39:F44" si="13">E39/$E$37*100</f>
        <v>29.811410788230862</v>
      </c>
      <c r="G39" s="58">
        <f t="shared" ref="G39:G44" si="14">E39-C39</f>
        <v>-441.0808879999995</v>
      </c>
      <c r="H39" s="59">
        <f t="shared" ref="H39:H44" si="15">(G39/C39)*100</f>
        <v>-16.794118174038054</v>
      </c>
      <c r="I39" s="59"/>
      <c r="J39" s="46">
        <v>20700.008147</v>
      </c>
      <c r="K39" s="46">
        <v>21353.500321</v>
      </c>
      <c r="L39" s="57">
        <f t="shared" ref="L39:L44" si="16">K39/$K$37*100</f>
        <v>27.59688766210947</v>
      </c>
      <c r="M39" s="98"/>
      <c r="N39" s="98"/>
    </row>
    <row r="40" spans="1:16" s="22" customFormat="1" ht="15" customHeight="1" x14ac:dyDescent="0.2">
      <c r="A40" s="131"/>
      <c r="B40" s="41" t="s">
        <v>135</v>
      </c>
      <c r="C40" s="46">
        <v>719.77175199999999</v>
      </c>
      <c r="D40" s="46">
        <v>861.17616199999998</v>
      </c>
      <c r="E40" s="46">
        <v>606.31771999999989</v>
      </c>
      <c r="F40" s="57">
        <f t="shared" si="13"/>
        <v>8.2711848499022853</v>
      </c>
      <c r="G40" s="58">
        <f t="shared" si="14"/>
        <v>-113.4540320000001</v>
      </c>
      <c r="H40" s="59">
        <f t="shared" si="15"/>
        <v>-15.762501332505765</v>
      </c>
      <c r="I40" s="59"/>
      <c r="J40" s="46">
        <v>7805.1494830000065</v>
      </c>
      <c r="K40" s="46">
        <v>7014.8935400000018</v>
      </c>
      <c r="L40" s="57">
        <f t="shared" si="16"/>
        <v>9.0659248401843087</v>
      </c>
      <c r="M40" s="98"/>
      <c r="N40" s="98"/>
    </row>
    <row r="41" spans="1:16" s="22" customFormat="1" ht="15" customHeight="1" x14ac:dyDescent="0.2">
      <c r="A41" s="131"/>
      <c r="B41" s="41" t="s">
        <v>80</v>
      </c>
      <c r="C41" s="46">
        <v>124.61975099999999</v>
      </c>
      <c r="D41" s="46">
        <v>284.70651400000003</v>
      </c>
      <c r="E41" s="46">
        <v>164.925409</v>
      </c>
      <c r="F41" s="57">
        <f t="shared" si="13"/>
        <v>2.2498576229715641</v>
      </c>
      <c r="G41" s="58">
        <f t="shared" si="14"/>
        <v>40.305658000000008</v>
      </c>
      <c r="H41" s="59">
        <f t="shared" si="15"/>
        <v>32.342913283465002</v>
      </c>
      <c r="I41" s="59"/>
      <c r="J41" s="46">
        <v>1514.6069240000002</v>
      </c>
      <c r="K41" s="46">
        <v>1878.4617440000002</v>
      </c>
      <c r="L41" s="57">
        <f t="shared" si="16"/>
        <v>2.4276908678881437</v>
      </c>
      <c r="M41" s="98"/>
      <c r="N41" s="98"/>
    </row>
    <row r="42" spans="1:16" s="22" customFormat="1" ht="15" customHeight="1" x14ac:dyDescent="0.2">
      <c r="A42" s="131"/>
      <c r="B42" s="41" t="s">
        <v>176</v>
      </c>
      <c r="C42" s="46">
        <v>235.00309300000001</v>
      </c>
      <c r="D42" s="46">
        <v>105.60297299999999</v>
      </c>
      <c r="E42" s="46">
        <v>39.208464999999997</v>
      </c>
      <c r="F42" s="57">
        <f t="shared" si="13"/>
        <v>0.53486885010704299</v>
      </c>
      <c r="G42" s="58">
        <f t="shared" si="14"/>
        <v>-195.79462800000002</v>
      </c>
      <c r="H42" s="59">
        <f t="shared" si="15"/>
        <v>-83.315766401423502</v>
      </c>
      <c r="I42" s="59"/>
      <c r="J42" s="46">
        <v>1897.626855</v>
      </c>
      <c r="K42" s="46">
        <v>1630.7480920000003</v>
      </c>
      <c r="L42" s="57">
        <f t="shared" si="16"/>
        <v>2.1075501076451069</v>
      </c>
      <c r="M42" s="98"/>
      <c r="N42" s="98"/>
    </row>
    <row r="43" spans="1:16" s="22" customFormat="1" ht="15" customHeight="1" x14ac:dyDescent="0.2">
      <c r="A43" s="131"/>
      <c r="B43" s="41" t="s">
        <v>137</v>
      </c>
      <c r="C43" s="46">
        <v>144.91200100000003</v>
      </c>
      <c r="D43" s="46">
        <v>134.71755100000001</v>
      </c>
      <c r="E43" s="46">
        <v>127.72395200000004</v>
      </c>
      <c r="F43" s="57">
        <f t="shared" si="13"/>
        <v>1.7423677090487266</v>
      </c>
      <c r="G43" s="58">
        <f t="shared" si="14"/>
        <v>-17.188048999999992</v>
      </c>
      <c r="H43" s="59">
        <f t="shared" si="15"/>
        <v>-11.86102523006358</v>
      </c>
      <c r="I43" s="59"/>
      <c r="J43" s="46">
        <v>1180.4776970000003</v>
      </c>
      <c r="K43" s="46">
        <v>1232.40443</v>
      </c>
      <c r="L43" s="57">
        <f t="shared" si="16"/>
        <v>1.5927377759021815</v>
      </c>
      <c r="M43" s="98"/>
      <c r="N43" s="98"/>
    </row>
    <row r="44" spans="1:16" s="79" customFormat="1" ht="15" customHeight="1" x14ac:dyDescent="0.2">
      <c r="A44" s="131"/>
      <c r="B44" s="41" t="s">
        <v>78</v>
      </c>
      <c r="C44" s="46">
        <v>24.923438999999998</v>
      </c>
      <c r="D44" s="46">
        <v>13.624664999999998</v>
      </c>
      <c r="E44" s="46">
        <v>16.862010000000001</v>
      </c>
      <c r="F44" s="57">
        <f t="shared" si="13"/>
        <v>0.23002593698053372</v>
      </c>
      <c r="G44" s="58">
        <f t="shared" si="14"/>
        <v>-8.0614289999999968</v>
      </c>
      <c r="H44" s="59">
        <f t="shared" si="15"/>
        <v>-32.344769917185175</v>
      </c>
      <c r="I44" s="59"/>
      <c r="J44" s="46">
        <v>64.56123199999999</v>
      </c>
      <c r="K44" s="46">
        <v>114.05038099999999</v>
      </c>
      <c r="L44" s="57">
        <f t="shared" si="16"/>
        <v>0.14739670334902674</v>
      </c>
      <c r="M44" s="137"/>
      <c r="N44" s="137"/>
    </row>
    <row r="45" spans="1:16" s="22" customFormat="1" ht="6" customHeight="1" x14ac:dyDescent="0.2">
      <c r="A45" s="131"/>
      <c r="B45" s="41"/>
      <c r="C45" s="56"/>
      <c r="D45" s="56"/>
      <c r="E45" s="56"/>
      <c r="F45" s="57"/>
      <c r="G45" s="58"/>
      <c r="H45" s="59"/>
      <c r="I45" s="59"/>
      <c r="J45" s="56"/>
      <c r="K45" s="56"/>
      <c r="L45" s="57"/>
    </row>
    <row r="46" spans="1:16" s="23" customFormat="1" ht="15" customHeight="1" x14ac:dyDescent="0.2">
      <c r="A46" s="60" t="s">
        <v>55</v>
      </c>
      <c r="B46" s="61"/>
      <c r="C46" s="152">
        <v>758.18902300000036</v>
      </c>
      <c r="D46" s="152">
        <v>717.01374299999964</v>
      </c>
      <c r="E46" s="152">
        <v>736.02487799999994</v>
      </c>
      <c r="F46" s="62">
        <f>E46/$E$5*100</f>
        <v>0.59349866686708752</v>
      </c>
      <c r="G46" s="63">
        <f>E46-C46</f>
        <v>-22.164145000000417</v>
      </c>
      <c r="H46" s="64">
        <f>(G46/C46)*100</f>
        <v>-2.9233006977997893</v>
      </c>
      <c r="I46" s="64"/>
      <c r="J46" s="152">
        <v>6253.4423259999985</v>
      </c>
      <c r="K46" s="152">
        <v>7318.9572489999991</v>
      </c>
      <c r="L46" s="62">
        <f>K46/$K$5*100</f>
        <v>0.65628149865479757</v>
      </c>
      <c r="M46" s="98"/>
    </row>
    <row r="47" spans="1:16" x14ac:dyDescent="0.2">
      <c r="C47" s="160"/>
      <c r="D47" s="160"/>
      <c r="E47" s="160"/>
      <c r="J47" s="160"/>
      <c r="K47" s="160"/>
    </row>
  </sheetData>
  <sortState ref="M39:O43">
    <sortCondition descending="1" ref="O39:O43"/>
  </sortState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R50"/>
  <sheetViews>
    <sheetView view="pageBreakPreview" zoomScaleNormal="100" zoomScaleSheetLayoutView="100" workbookViewId="0">
      <pane xSplit="2" topLeftCell="C1" activePane="topRight" state="frozen"/>
      <selection activeCell="R22" sqref="R22"/>
      <selection pane="topRight" activeCell="R22" sqref="R22"/>
    </sheetView>
  </sheetViews>
  <sheetFormatPr defaultColWidth="9.140625" defaultRowHeight="12.75" x14ac:dyDescent="0.2"/>
  <cols>
    <col min="1" max="1" width="1.42578125" style="21" customWidth="1"/>
    <col min="2" max="2" width="34.7109375" style="21" customWidth="1"/>
    <col min="3" max="4" width="9" style="21" bestFit="1" customWidth="1"/>
    <col min="5" max="5" width="10.5703125" style="21" bestFit="1" customWidth="1"/>
    <col min="6" max="6" width="9" style="21" bestFit="1" customWidth="1"/>
    <col min="7" max="7" width="12.7109375" style="21" bestFit="1" customWidth="1"/>
    <col min="8" max="8" width="8" style="21" bestFit="1" customWidth="1"/>
    <col min="9" max="9" width="0.7109375" style="21" customWidth="1"/>
    <col min="10" max="10" width="9.85546875" style="21" bestFit="1" customWidth="1"/>
    <col min="11" max="11" width="11.5703125" style="21" bestFit="1" customWidth="1"/>
    <col min="12" max="12" width="9" style="21" bestFit="1" customWidth="1"/>
    <col min="13" max="13" width="11.28515625" style="21" bestFit="1" customWidth="1"/>
    <col min="14" max="16384" width="9.140625" style="21"/>
  </cols>
  <sheetData>
    <row r="1" spans="1:14" x14ac:dyDescent="0.2">
      <c r="A1" s="100" t="s">
        <v>128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4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4" s="22" customFormat="1" x14ac:dyDescent="0.2">
      <c r="A3" s="29"/>
      <c r="B3" s="30"/>
      <c r="C3" s="166" t="s">
        <v>122</v>
      </c>
      <c r="D3" s="166"/>
      <c r="E3" s="166"/>
      <c r="F3" s="13"/>
      <c r="G3" s="167" t="s">
        <v>0</v>
      </c>
      <c r="H3" s="167"/>
      <c r="I3" s="14"/>
      <c r="J3" s="166" t="s">
        <v>122</v>
      </c>
      <c r="K3" s="166"/>
      <c r="L3" s="166"/>
    </row>
    <row r="4" spans="1:14" s="22" customFormat="1" ht="24" x14ac:dyDescent="0.2">
      <c r="A4" s="29"/>
      <c r="B4" s="28" t="s">
        <v>131</v>
      </c>
      <c r="C4" s="17" t="s">
        <v>182</v>
      </c>
      <c r="D4" s="17" t="s">
        <v>179</v>
      </c>
      <c r="E4" s="17" t="s">
        <v>183</v>
      </c>
      <c r="F4" s="18" t="s">
        <v>116</v>
      </c>
      <c r="G4" s="19" t="s">
        <v>129</v>
      </c>
      <c r="H4" s="20" t="s">
        <v>2</v>
      </c>
      <c r="I4" s="20"/>
      <c r="J4" s="17" t="s">
        <v>184</v>
      </c>
      <c r="K4" s="17" t="s">
        <v>185</v>
      </c>
      <c r="L4" s="18" t="s">
        <v>116</v>
      </c>
      <c r="M4" s="150"/>
    </row>
    <row r="5" spans="1:14" s="22" customFormat="1" ht="15" customHeight="1" x14ac:dyDescent="0.2">
      <c r="A5" s="93" t="s">
        <v>56</v>
      </c>
      <c r="B5" s="88"/>
      <c r="C5" s="88">
        <v>99936.52932300001</v>
      </c>
      <c r="D5" s="88">
        <v>123489.84256700003</v>
      </c>
      <c r="E5" s="88">
        <v>110825.551055</v>
      </c>
      <c r="F5" s="92">
        <v>100</v>
      </c>
      <c r="G5" s="91">
        <f>E5-C5</f>
        <v>10889.021731999994</v>
      </c>
      <c r="H5" s="92">
        <f>(G5/C5)*100</f>
        <v>10.895937457269618</v>
      </c>
      <c r="I5" s="89"/>
      <c r="J5" s="88">
        <v>881725.1728559999</v>
      </c>
      <c r="K5" s="88">
        <v>1024006.935916</v>
      </c>
      <c r="L5" s="92">
        <v>100</v>
      </c>
      <c r="M5" s="21"/>
    </row>
    <row r="6" spans="1:14" s="22" customFormat="1" ht="6" customHeight="1" x14ac:dyDescent="0.2">
      <c r="A6" s="131"/>
      <c r="B6" s="132"/>
      <c r="C6" s="121"/>
      <c r="D6" s="121"/>
      <c r="E6" s="121"/>
      <c r="F6" s="122"/>
      <c r="G6" s="123"/>
      <c r="H6" s="124"/>
      <c r="I6" s="124"/>
      <c r="J6" s="121"/>
      <c r="K6" s="121"/>
      <c r="L6" s="122"/>
    </row>
    <row r="7" spans="1:14" s="23" customFormat="1" ht="15" customHeight="1" x14ac:dyDescent="0.2">
      <c r="A7" s="36" t="s">
        <v>52</v>
      </c>
      <c r="B7" s="61"/>
      <c r="C7" s="61">
        <f>SUM(C8:C26)</f>
        <v>85989.213677000007</v>
      </c>
      <c r="D7" s="61">
        <f t="shared" ref="D7:E7" si="0">SUM(D8:D26)</f>
        <v>104033.23533800003</v>
      </c>
      <c r="E7" s="61">
        <f t="shared" si="0"/>
        <v>94520.601173000003</v>
      </c>
      <c r="F7" s="63">
        <f>E7/$E$5*100</f>
        <v>85.287733986625298</v>
      </c>
      <c r="G7" s="64">
        <f>E7-C7</f>
        <v>8531.3874959999957</v>
      </c>
      <c r="H7" s="64">
        <f>(G7/C7)*100</f>
        <v>9.9214623918370943</v>
      </c>
      <c r="I7" s="61"/>
      <c r="J7" s="61">
        <f t="shared" ref="J7" si="1">SUM(J8:J26)</f>
        <v>737798.21966900001</v>
      </c>
      <c r="K7" s="61">
        <f t="shared" ref="K7" si="2">SUM(K8:K26)</f>
        <v>858219.74202200002</v>
      </c>
      <c r="L7" s="62">
        <f>K7/$K$5*100</f>
        <v>83.809954007225627</v>
      </c>
      <c r="M7" s="150"/>
    </row>
    <row r="8" spans="1:14" s="22" customFormat="1" ht="15" customHeight="1" x14ac:dyDescent="0.2">
      <c r="A8" s="131"/>
      <c r="B8" s="41" t="s">
        <v>57</v>
      </c>
      <c r="C8" s="46">
        <v>31090.298032000006</v>
      </c>
      <c r="D8" s="46">
        <v>43381.26332800003</v>
      </c>
      <c r="E8" s="46">
        <v>40771.351046000018</v>
      </c>
      <c r="F8" s="57">
        <f>E8/$E$7*100</f>
        <v>43.13488333762993</v>
      </c>
      <c r="G8" s="58">
        <f>E8-C8</f>
        <v>9681.0530140000119</v>
      </c>
      <c r="H8" s="59">
        <f>(G8/C8)*100</f>
        <v>31.138501805404662</v>
      </c>
      <c r="I8" s="59"/>
      <c r="J8" s="46">
        <v>258468.08503999992</v>
      </c>
      <c r="K8" s="46">
        <v>332461.5520530002</v>
      </c>
      <c r="L8" s="57">
        <f>K8/$K$7*100</f>
        <v>38.738511336235106</v>
      </c>
      <c r="M8" s="98"/>
      <c r="N8" s="98"/>
    </row>
    <row r="9" spans="1:14" s="22" customFormat="1" ht="15" customHeight="1" x14ac:dyDescent="0.2">
      <c r="A9" s="131"/>
      <c r="B9" s="41" t="s">
        <v>58</v>
      </c>
      <c r="C9" s="46">
        <v>11423.856604999994</v>
      </c>
      <c r="D9" s="46">
        <v>9066.586336999997</v>
      </c>
      <c r="E9" s="46">
        <v>10283.881423999999</v>
      </c>
      <c r="F9" s="57">
        <f t="shared" ref="F9:F26" si="3">E9/$E$7*100</f>
        <v>10.880042336143763</v>
      </c>
      <c r="G9" s="58">
        <f t="shared" ref="G9:G26" si="4">E9-C9</f>
        <v>-1139.9751809999943</v>
      </c>
      <c r="H9" s="59">
        <f t="shared" ref="H9:H26" si="5">(G9/C9)*100</f>
        <v>-9.9788995994666987</v>
      </c>
      <c r="I9" s="59"/>
      <c r="J9" s="46">
        <v>100538.41254299998</v>
      </c>
      <c r="K9" s="46">
        <v>101142.75549</v>
      </c>
      <c r="L9" s="57">
        <f t="shared" ref="L9:L26" si="6">K9/$K$7*100</f>
        <v>11.785181642606313</v>
      </c>
      <c r="M9" s="98"/>
      <c r="N9" s="98"/>
    </row>
    <row r="10" spans="1:14" s="22" customFormat="1" ht="15" customHeight="1" x14ac:dyDescent="0.2">
      <c r="A10" s="131"/>
      <c r="B10" s="83" t="s">
        <v>172</v>
      </c>
      <c r="C10" s="46">
        <v>7715.7498890000024</v>
      </c>
      <c r="D10" s="46">
        <v>9778.2684740000004</v>
      </c>
      <c r="E10" s="46">
        <v>8831.9699750000036</v>
      </c>
      <c r="F10" s="57">
        <f t="shared" si="3"/>
        <v>9.3439629725110898</v>
      </c>
      <c r="G10" s="58">
        <f t="shared" si="4"/>
        <v>1116.2200860000012</v>
      </c>
      <c r="H10" s="59">
        <f t="shared" si="5"/>
        <v>14.466773833497973</v>
      </c>
      <c r="I10" s="59"/>
      <c r="J10" s="46">
        <v>63721.164714000042</v>
      </c>
      <c r="K10" s="46">
        <v>83645.859612999979</v>
      </c>
      <c r="L10" s="57">
        <f t="shared" si="6"/>
        <v>9.7464385305244772</v>
      </c>
      <c r="M10" s="98"/>
      <c r="N10" s="98"/>
    </row>
    <row r="11" spans="1:14" s="22" customFormat="1" ht="15" customHeight="1" x14ac:dyDescent="0.2">
      <c r="A11" s="131"/>
      <c r="B11" s="41" t="s">
        <v>171</v>
      </c>
      <c r="C11" s="46">
        <v>8402.9891229999994</v>
      </c>
      <c r="D11" s="46">
        <v>9861.946566000006</v>
      </c>
      <c r="E11" s="46">
        <v>7951.9622159999954</v>
      </c>
      <c r="F11" s="57">
        <f t="shared" si="3"/>
        <v>8.4129407952511936</v>
      </c>
      <c r="G11" s="58">
        <f t="shared" si="4"/>
        <v>-451.02690700000403</v>
      </c>
      <c r="H11" s="59">
        <f t="shared" si="5"/>
        <v>-5.3674579414304935</v>
      </c>
      <c r="I11" s="59"/>
      <c r="J11" s="46">
        <v>77781.840634999971</v>
      </c>
      <c r="K11" s="46">
        <v>79412.351649000062</v>
      </c>
      <c r="L11" s="57">
        <f t="shared" si="6"/>
        <v>9.2531490200751367</v>
      </c>
      <c r="M11" s="98"/>
      <c r="N11" s="98"/>
    </row>
    <row r="12" spans="1:14" s="22" customFormat="1" ht="15" customHeight="1" x14ac:dyDescent="0.2">
      <c r="A12" s="131"/>
      <c r="B12" s="41" t="s">
        <v>60</v>
      </c>
      <c r="C12" s="46">
        <v>5485.4020769999979</v>
      </c>
      <c r="D12" s="46">
        <v>6259.4436799999958</v>
      </c>
      <c r="E12" s="46">
        <v>5397.8050939999985</v>
      </c>
      <c r="F12" s="57">
        <f t="shared" si="3"/>
        <v>5.7107181154301543</v>
      </c>
      <c r="G12" s="58">
        <f t="shared" si="4"/>
        <v>-87.596982999999454</v>
      </c>
      <c r="H12" s="59">
        <f t="shared" si="5"/>
        <v>-1.5969108876683624</v>
      </c>
      <c r="I12" s="59"/>
      <c r="J12" s="46">
        <v>47553.580411999967</v>
      </c>
      <c r="K12" s="46">
        <v>54064.329666000041</v>
      </c>
      <c r="L12" s="57">
        <f t="shared" si="6"/>
        <v>6.2995905382719721</v>
      </c>
      <c r="M12" s="98"/>
      <c r="N12" s="98"/>
    </row>
    <row r="13" spans="1:14" s="22" customFormat="1" ht="15" customHeight="1" x14ac:dyDescent="0.2">
      <c r="A13" s="131"/>
      <c r="B13" s="41" t="s">
        <v>59</v>
      </c>
      <c r="C13" s="46">
        <v>4381.2998630000002</v>
      </c>
      <c r="D13" s="46">
        <v>5307.3006040000009</v>
      </c>
      <c r="E13" s="46">
        <v>3894.693482000001</v>
      </c>
      <c r="F13" s="57">
        <f t="shared" si="3"/>
        <v>4.1204704939101973</v>
      </c>
      <c r="G13" s="58">
        <f t="shared" si="4"/>
        <v>-486.60638099999915</v>
      </c>
      <c r="H13" s="59">
        <f t="shared" si="5"/>
        <v>-11.10643864186018</v>
      </c>
      <c r="I13" s="59"/>
      <c r="J13" s="46">
        <v>39837.537795999982</v>
      </c>
      <c r="K13" s="46">
        <v>38901.687553999989</v>
      </c>
      <c r="L13" s="57">
        <f t="shared" si="6"/>
        <v>4.5328353158534966</v>
      </c>
      <c r="M13" s="98"/>
      <c r="N13" s="98"/>
    </row>
    <row r="14" spans="1:14" s="22" customFormat="1" ht="15" customHeight="1" x14ac:dyDescent="0.2">
      <c r="A14" s="131"/>
      <c r="B14" s="41" t="s">
        <v>173</v>
      </c>
      <c r="C14" s="46">
        <v>2913.2401220000006</v>
      </c>
      <c r="D14" s="46">
        <v>2841.6642969999994</v>
      </c>
      <c r="E14" s="46">
        <v>2507.6189050000003</v>
      </c>
      <c r="F14" s="57">
        <f t="shared" si="3"/>
        <v>2.6529866228953978</v>
      </c>
      <c r="G14" s="58">
        <f t="shared" si="4"/>
        <v>-405.62121700000034</v>
      </c>
      <c r="H14" s="59">
        <f t="shared" si="5"/>
        <v>-13.92337054322638</v>
      </c>
      <c r="I14" s="59"/>
      <c r="J14" s="46">
        <v>23445.214440000011</v>
      </c>
      <c r="K14" s="46">
        <v>25141.893265999995</v>
      </c>
      <c r="L14" s="57">
        <f t="shared" si="6"/>
        <v>2.9295403070971884</v>
      </c>
      <c r="M14" s="98"/>
      <c r="N14" s="98"/>
    </row>
    <row r="15" spans="1:14" s="22" customFormat="1" ht="15" customHeight="1" x14ac:dyDescent="0.2">
      <c r="A15" s="131"/>
      <c r="B15" s="41" t="s">
        <v>62</v>
      </c>
      <c r="C15" s="46">
        <v>2700.5249399999993</v>
      </c>
      <c r="D15" s="46">
        <v>2722.6551940000008</v>
      </c>
      <c r="E15" s="46">
        <v>2561.7191159999993</v>
      </c>
      <c r="F15" s="57">
        <f t="shared" si="3"/>
        <v>2.710223045779526</v>
      </c>
      <c r="G15" s="58">
        <f t="shared" si="4"/>
        <v>-138.80582400000003</v>
      </c>
      <c r="H15" s="59">
        <f t="shared" si="5"/>
        <v>-5.1399571225585516</v>
      </c>
      <c r="I15" s="59"/>
      <c r="J15" s="46">
        <v>22456.566150999995</v>
      </c>
      <c r="K15" s="46">
        <v>23989.008868000008</v>
      </c>
      <c r="L15" s="57">
        <f t="shared" si="6"/>
        <v>2.7952059004703091</v>
      </c>
      <c r="M15" s="98"/>
      <c r="N15" s="98"/>
    </row>
    <row r="16" spans="1:14" s="22" customFormat="1" ht="15" customHeight="1" x14ac:dyDescent="0.2">
      <c r="A16" s="131"/>
      <c r="B16" s="41" t="s">
        <v>61</v>
      </c>
      <c r="C16" s="46">
        <v>2102.1382380000018</v>
      </c>
      <c r="D16" s="46">
        <v>2873.9778370000013</v>
      </c>
      <c r="E16" s="46">
        <v>2550.1216740000013</v>
      </c>
      <c r="F16" s="57">
        <f t="shared" si="3"/>
        <v>2.6979532952107887</v>
      </c>
      <c r="G16" s="58">
        <f t="shared" si="4"/>
        <v>447.98343599999953</v>
      </c>
      <c r="H16" s="59">
        <f t="shared" si="5"/>
        <v>21.310845685686971</v>
      </c>
      <c r="I16" s="59"/>
      <c r="J16" s="46">
        <v>20677.172599999991</v>
      </c>
      <c r="K16" s="46">
        <v>23596.771035000002</v>
      </c>
      <c r="L16" s="57">
        <f t="shared" si="6"/>
        <v>2.7495022404640874</v>
      </c>
      <c r="M16" s="98"/>
      <c r="N16" s="98"/>
    </row>
    <row r="17" spans="1:18" s="22" customFormat="1" ht="15" customHeight="1" x14ac:dyDescent="0.2">
      <c r="A17" s="133"/>
      <c r="B17" s="41" t="s">
        <v>174</v>
      </c>
      <c r="C17" s="46">
        <v>1569.0211210000014</v>
      </c>
      <c r="D17" s="46">
        <v>1892.9330450000011</v>
      </c>
      <c r="E17" s="46">
        <v>1583.8895030000003</v>
      </c>
      <c r="F17" s="57">
        <f t="shared" si="3"/>
        <v>1.6757082406839807</v>
      </c>
      <c r="G17" s="58">
        <f t="shared" si="4"/>
        <v>14.868381999998974</v>
      </c>
      <c r="H17" s="59">
        <f t="shared" si="5"/>
        <v>0.94762153300541585</v>
      </c>
      <c r="I17" s="59"/>
      <c r="J17" s="46">
        <v>13634.274929999996</v>
      </c>
      <c r="K17" s="46">
        <v>15869.250509999978</v>
      </c>
      <c r="L17" s="57">
        <f t="shared" si="6"/>
        <v>1.8490894269818809</v>
      </c>
      <c r="M17" s="98"/>
      <c r="N17" s="98"/>
    </row>
    <row r="18" spans="1:18" s="22" customFormat="1" ht="15" customHeight="1" x14ac:dyDescent="0.2">
      <c r="A18" s="133"/>
      <c r="B18" s="41" t="s">
        <v>64</v>
      </c>
      <c r="C18" s="46">
        <v>1250.8344270000002</v>
      </c>
      <c r="D18" s="46">
        <v>1414.3048719999999</v>
      </c>
      <c r="E18" s="46">
        <v>1196.8706849999996</v>
      </c>
      <c r="F18" s="57">
        <f t="shared" si="3"/>
        <v>1.2662537797547231</v>
      </c>
      <c r="G18" s="58">
        <f t="shared" si="4"/>
        <v>-53.963742000000593</v>
      </c>
      <c r="H18" s="59">
        <f t="shared" si="5"/>
        <v>-4.31421943905295</v>
      </c>
      <c r="I18" s="59"/>
      <c r="J18" s="46">
        <v>10980.993809999993</v>
      </c>
      <c r="K18" s="46">
        <v>12111.850455000002</v>
      </c>
      <c r="L18" s="57">
        <f t="shared" si="6"/>
        <v>1.41127614082426</v>
      </c>
      <c r="M18" s="98"/>
      <c r="N18" s="98"/>
    </row>
    <row r="19" spans="1:18" s="22" customFormat="1" ht="15" customHeight="1" x14ac:dyDescent="0.2">
      <c r="A19" s="131"/>
      <c r="B19" s="41" t="s">
        <v>65</v>
      </c>
      <c r="C19" s="46">
        <v>1019.4046810000002</v>
      </c>
      <c r="D19" s="46">
        <v>1467.3663179999994</v>
      </c>
      <c r="E19" s="46">
        <v>1089.6185810000004</v>
      </c>
      <c r="F19" s="57">
        <f t="shared" si="3"/>
        <v>1.1527842263779973</v>
      </c>
      <c r="G19" s="58">
        <f t="shared" si="4"/>
        <v>70.213900000000194</v>
      </c>
      <c r="H19" s="59">
        <f t="shared" si="5"/>
        <v>6.8877356861970478</v>
      </c>
      <c r="I19" s="59"/>
      <c r="J19" s="46">
        <v>9068.9908950000008</v>
      </c>
      <c r="K19" s="46">
        <v>10699.969599999999</v>
      </c>
      <c r="L19" s="57">
        <f t="shared" si="6"/>
        <v>1.2467633959095887</v>
      </c>
      <c r="M19" s="98"/>
      <c r="N19" s="98"/>
    </row>
    <row r="20" spans="1:18" s="22" customFormat="1" ht="15" customHeight="1" x14ac:dyDescent="0.2">
      <c r="A20" s="131"/>
      <c r="B20" s="41" t="s">
        <v>66</v>
      </c>
      <c r="C20" s="46">
        <v>803.03066300000012</v>
      </c>
      <c r="D20" s="46">
        <v>1174.218044</v>
      </c>
      <c r="E20" s="46">
        <v>876.51840299999992</v>
      </c>
      <c r="F20" s="57">
        <f t="shared" si="3"/>
        <v>0.92733054183152941</v>
      </c>
      <c r="G20" s="58">
        <f t="shared" si="4"/>
        <v>73.487739999999803</v>
      </c>
      <c r="H20" s="59">
        <f t="shared" si="5"/>
        <v>9.1512993694986466</v>
      </c>
      <c r="I20" s="59"/>
      <c r="J20" s="46">
        <v>7165.9656079999968</v>
      </c>
      <c r="K20" s="46">
        <v>8573.0361519999951</v>
      </c>
      <c r="L20" s="57">
        <f t="shared" si="6"/>
        <v>0.9989325265114013</v>
      </c>
      <c r="M20" s="98"/>
      <c r="N20" s="98"/>
      <c r="O20" s="98"/>
      <c r="P20" s="98"/>
      <c r="Q20" s="98"/>
      <c r="R20" s="98"/>
    </row>
    <row r="21" spans="1:18" s="22" customFormat="1" ht="15" customHeight="1" x14ac:dyDescent="0.2">
      <c r="A21" s="131"/>
      <c r="B21" s="41" t="s">
        <v>68</v>
      </c>
      <c r="C21" s="46">
        <v>808.4027259999998</v>
      </c>
      <c r="D21" s="46">
        <v>1079.7622490000001</v>
      </c>
      <c r="E21" s="46">
        <v>842.9970679999999</v>
      </c>
      <c r="F21" s="57">
        <f t="shared" si="3"/>
        <v>0.89186596100576176</v>
      </c>
      <c r="G21" s="58">
        <f t="shared" si="4"/>
        <v>34.594342000000097</v>
      </c>
      <c r="H21" s="59">
        <f t="shared" si="5"/>
        <v>4.2793450451576165</v>
      </c>
      <c r="I21" s="59"/>
      <c r="J21" s="46">
        <v>6636.5708760000007</v>
      </c>
      <c r="K21" s="46">
        <v>7959.871044999998</v>
      </c>
      <c r="L21" s="57">
        <f t="shared" si="6"/>
        <v>0.92748635987401351</v>
      </c>
      <c r="M21" s="98"/>
      <c r="N21" s="98"/>
    </row>
    <row r="22" spans="1:18" s="22" customFormat="1" ht="15" customHeight="1" x14ac:dyDescent="0.2">
      <c r="A22" s="131"/>
      <c r="B22" s="41" t="s">
        <v>67</v>
      </c>
      <c r="C22" s="46">
        <v>724.8573190000003</v>
      </c>
      <c r="D22" s="46">
        <v>711.40153999999973</v>
      </c>
      <c r="E22" s="46">
        <v>657.21821300000045</v>
      </c>
      <c r="F22" s="57">
        <f t="shared" si="3"/>
        <v>0.69531742799339724</v>
      </c>
      <c r="G22" s="58">
        <f t="shared" si="4"/>
        <v>-67.639105999999856</v>
      </c>
      <c r="H22" s="59">
        <f t="shared" si="5"/>
        <v>-9.3313682882189166</v>
      </c>
      <c r="I22" s="59"/>
      <c r="J22" s="46">
        <v>6101.9725420000022</v>
      </c>
      <c r="K22" s="46">
        <v>6934.2672380000013</v>
      </c>
      <c r="L22" s="57">
        <f t="shared" si="6"/>
        <v>0.80798272266058468</v>
      </c>
      <c r="M22" s="98"/>
      <c r="N22" s="98"/>
    </row>
    <row r="23" spans="1:18" s="22" customFormat="1" ht="15" customHeight="1" x14ac:dyDescent="0.2">
      <c r="A23" s="131"/>
      <c r="B23" s="41" t="s">
        <v>70</v>
      </c>
      <c r="C23" s="46">
        <v>733.68057400000021</v>
      </c>
      <c r="D23" s="46">
        <v>786.64813599999991</v>
      </c>
      <c r="E23" s="46">
        <v>777.80990900000018</v>
      </c>
      <c r="F23" s="57">
        <f t="shared" si="3"/>
        <v>0.82289987510382345</v>
      </c>
      <c r="G23" s="58">
        <f t="shared" si="4"/>
        <v>44.129334999999969</v>
      </c>
      <c r="H23" s="59">
        <f t="shared" si="5"/>
        <v>6.014788528393006</v>
      </c>
      <c r="I23" s="59"/>
      <c r="J23" s="46">
        <v>5235.6706569999997</v>
      </c>
      <c r="K23" s="46">
        <v>6680.9603799999986</v>
      </c>
      <c r="L23" s="57">
        <f t="shared" si="6"/>
        <v>0.77846733801058798</v>
      </c>
      <c r="M23" s="137"/>
      <c r="N23" s="137"/>
    </row>
    <row r="24" spans="1:18" s="22" customFormat="1" ht="15" customHeight="1" x14ac:dyDescent="0.2">
      <c r="A24" s="131"/>
      <c r="B24" s="41" t="s">
        <v>69</v>
      </c>
      <c r="C24" s="46">
        <v>437.67139200000014</v>
      </c>
      <c r="D24" s="46">
        <v>548.01793100000032</v>
      </c>
      <c r="E24" s="46">
        <v>412.61577399999993</v>
      </c>
      <c r="F24" s="57">
        <f t="shared" si="3"/>
        <v>0.43653528318635409</v>
      </c>
      <c r="G24" s="58">
        <f t="shared" si="4"/>
        <v>-25.055618000000209</v>
      </c>
      <c r="H24" s="59">
        <f t="shared" si="5"/>
        <v>-5.7247557089589716</v>
      </c>
      <c r="I24" s="59"/>
      <c r="J24" s="46">
        <v>3631.555792000001</v>
      </c>
      <c r="K24" s="46">
        <v>4354.031108000001</v>
      </c>
      <c r="L24" s="57">
        <f t="shared" si="6"/>
        <v>0.50733290028282618</v>
      </c>
      <c r="M24" s="98"/>
      <c r="N24" s="98"/>
    </row>
    <row r="25" spans="1:18" s="22" customFormat="1" ht="15" customHeight="1" x14ac:dyDescent="0.2">
      <c r="A25" s="131"/>
      <c r="B25" s="41" t="s">
        <v>71</v>
      </c>
      <c r="C25" s="46">
        <v>318.53092200000015</v>
      </c>
      <c r="D25" s="46">
        <v>394.13688900000005</v>
      </c>
      <c r="E25" s="46">
        <v>300.41075799999987</v>
      </c>
      <c r="F25" s="57">
        <f t="shared" si="3"/>
        <v>0.31782569542713912</v>
      </c>
      <c r="G25" s="58">
        <f t="shared" si="4"/>
        <v>-18.120164000000273</v>
      </c>
      <c r="H25" s="59">
        <f t="shared" si="5"/>
        <v>-5.6886671743600026</v>
      </c>
      <c r="I25" s="59"/>
      <c r="J25" s="46">
        <v>2624.254144</v>
      </c>
      <c r="K25" s="46">
        <v>2742.5267690000001</v>
      </c>
      <c r="L25" s="57">
        <f t="shared" si="6"/>
        <v>0.31955997219762128</v>
      </c>
      <c r="M25" s="98"/>
      <c r="N25" s="98"/>
    </row>
    <row r="26" spans="1:18" s="79" customFormat="1" ht="15" customHeight="1" x14ac:dyDescent="0.2">
      <c r="A26" s="131"/>
      <c r="B26" s="41" t="s">
        <v>63</v>
      </c>
      <c r="C26" s="46">
        <v>2108.2809630000002</v>
      </c>
      <c r="D26" s="46">
        <v>2471.3399970000009</v>
      </c>
      <c r="E26" s="46">
        <v>2031.5293470000006</v>
      </c>
      <c r="F26" s="57">
        <f t="shared" si="3"/>
        <v>2.1492979538732673</v>
      </c>
      <c r="G26" s="58">
        <f t="shared" si="4"/>
        <v>-76.751615999999558</v>
      </c>
      <c r="H26" s="59">
        <f t="shared" si="5"/>
        <v>-3.6404832822085087</v>
      </c>
      <c r="I26" s="59"/>
      <c r="J26" s="46">
        <v>18238.396084000011</v>
      </c>
      <c r="K26" s="46">
        <v>19937.769570999993</v>
      </c>
      <c r="L26" s="57">
        <f t="shared" si="6"/>
        <v>2.3231543851491709</v>
      </c>
      <c r="M26" s="98"/>
      <c r="N26" s="98"/>
    </row>
    <row r="27" spans="1:18" s="22" customFormat="1" ht="6" customHeight="1" x14ac:dyDescent="0.2">
      <c r="A27" s="131"/>
      <c r="B27" s="41"/>
      <c r="C27" s="56"/>
      <c r="D27" s="56"/>
      <c r="E27" s="56"/>
      <c r="F27" s="57"/>
      <c r="G27" s="58"/>
      <c r="H27" s="59"/>
      <c r="I27" s="59"/>
      <c r="J27" s="56"/>
      <c r="K27" s="56"/>
      <c r="L27" s="57"/>
    </row>
    <row r="28" spans="1:18" s="23" customFormat="1" ht="15" customHeight="1" x14ac:dyDescent="0.2">
      <c r="A28" s="60" t="s">
        <v>53</v>
      </c>
      <c r="B28" s="61"/>
      <c r="C28" s="61">
        <f t="shared" ref="C28:E28" si="7">SUM(C29:C35)</f>
        <v>5634.3303070000002</v>
      </c>
      <c r="D28" s="61">
        <f t="shared" si="7"/>
        <v>7630.5953179999979</v>
      </c>
      <c r="E28" s="61">
        <f t="shared" si="7"/>
        <v>6081.7746500000003</v>
      </c>
      <c r="F28" s="62">
        <f>E28/$E$5*100</f>
        <v>5.4877007983310317</v>
      </c>
      <c r="G28" s="63">
        <f>E28-C28</f>
        <v>447.44434300000012</v>
      </c>
      <c r="H28" s="64">
        <f>(G28/C28)*100</f>
        <v>7.9413935396031459</v>
      </c>
      <c r="I28" s="64"/>
      <c r="J28" s="61">
        <f t="shared" ref="J28:K28" si="8">SUM(J29:J35)</f>
        <v>49160.886936000024</v>
      </c>
      <c r="K28" s="61">
        <f t="shared" si="8"/>
        <v>58133.966875999991</v>
      </c>
      <c r="L28" s="62">
        <f>K28/$K$5*100</f>
        <v>5.6771067496723244</v>
      </c>
    </row>
    <row r="29" spans="1:18" s="22" customFormat="1" x14ac:dyDescent="0.2">
      <c r="A29" s="131"/>
      <c r="B29" s="42" t="s">
        <v>72</v>
      </c>
      <c r="C29" s="46">
        <v>494.91897299999994</v>
      </c>
      <c r="D29" s="46">
        <v>573.68287900000007</v>
      </c>
      <c r="E29" s="46">
        <v>520.07592</v>
      </c>
      <c r="F29" s="57">
        <f>E29/$E$28*100</f>
        <v>8.5513842575538366</v>
      </c>
      <c r="G29" s="58">
        <f>E29-C29</f>
        <v>25.156947000000059</v>
      </c>
      <c r="H29" s="59">
        <f>(G29/C29)*100</f>
        <v>5.0830435631733328</v>
      </c>
      <c r="I29" s="59"/>
      <c r="J29" s="46">
        <v>3741.2093080000004</v>
      </c>
      <c r="K29" s="46">
        <v>5293.6639159999995</v>
      </c>
      <c r="L29" s="57">
        <f>K29/$K$28*100</f>
        <v>9.1059740122180344</v>
      </c>
      <c r="M29" s="98"/>
      <c r="N29" s="98"/>
    </row>
    <row r="30" spans="1:18" s="22" customFormat="1" ht="15" customHeight="1" x14ac:dyDescent="0.2">
      <c r="A30" s="131"/>
      <c r="B30" s="41" t="s">
        <v>74</v>
      </c>
      <c r="C30" s="46">
        <v>174.24808000000002</v>
      </c>
      <c r="D30" s="46">
        <v>469.39061299999992</v>
      </c>
      <c r="E30" s="46">
        <v>497.09088699999984</v>
      </c>
      <c r="F30" s="57">
        <f t="shared" ref="F30:F35" si="9">E30/$E$28*100</f>
        <v>8.1734512639332966</v>
      </c>
      <c r="G30" s="58">
        <f t="shared" ref="G30:G35" si="10">E30-C30</f>
        <v>322.84280699999982</v>
      </c>
      <c r="H30" s="59">
        <f t="shared" ref="H30:H35" si="11">(G30/C30)*100</f>
        <v>185.27768397792377</v>
      </c>
      <c r="I30" s="59"/>
      <c r="J30" s="46">
        <v>2478.4754400000006</v>
      </c>
      <c r="K30" s="46">
        <v>3517.6215989999987</v>
      </c>
      <c r="L30" s="57">
        <f t="shared" ref="L30:L35" si="12">K30/$K$28*100</f>
        <v>6.0508886422684709</v>
      </c>
      <c r="M30" s="98"/>
      <c r="N30" s="98"/>
    </row>
    <row r="31" spans="1:18" s="22" customFormat="1" ht="15" customHeight="1" x14ac:dyDescent="0.2">
      <c r="A31" s="131"/>
      <c r="B31" s="41" t="s">
        <v>73</v>
      </c>
      <c r="C31" s="46">
        <v>421.28010300000005</v>
      </c>
      <c r="D31" s="46">
        <v>367.39675499999998</v>
      </c>
      <c r="E31" s="46">
        <v>327.87287399999997</v>
      </c>
      <c r="F31" s="57">
        <f t="shared" si="9"/>
        <v>5.3910723903589544</v>
      </c>
      <c r="G31" s="58">
        <f t="shared" si="10"/>
        <v>-93.407229000000086</v>
      </c>
      <c r="H31" s="59">
        <f t="shared" si="11"/>
        <v>-22.172238454850564</v>
      </c>
      <c r="I31" s="59"/>
      <c r="J31" s="46">
        <v>3758.8472610000008</v>
      </c>
      <c r="K31" s="46">
        <v>3248.7750419999998</v>
      </c>
      <c r="L31" s="57">
        <f t="shared" si="12"/>
        <v>5.5884282745226237</v>
      </c>
      <c r="M31" s="98"/>
      <c r="N31" s="98"/>
    </row>
    <row r="32" spans="1:18" s="22" customFormat="1" ht="15" customHeight="1" x14ac:dyDescent="0.2">
      <c r="A32" s="131"/>
      <c r="B32" s="41" t="s">
        <v>175</v>
      </c>
      <c r="C32" s="46">
        <v>397.052277</v>
      </c>
      <c r="D32" s="46">
        <v>288.86440599999997</v>
      </c>
      <c r="E32" s="46">
        <v>242.40808800000002</v>
      </c>
      <c r="F32" s="57">
        <f t="shared" si="9"/>
        <v>3.9858117399992778</v>
      </c>
      <c r="G32" s="58">
        <f t="shared" si="10"/>
        <v>-154.64418899999998</v>
      </c>
      <c r="H32" s="59">
        <f t="shared" si="11"/>
        <v>-38.948067536205059</v>
      </c>
      <c r="I32" s="59"/>
      <c r="J32" s="46">
        <v>5562.4686149999998</v>
      </c>
      <c r="K32" s="46">
        <v>2827.6135999999997</v>
      </c>
      <c r="L32" s="57">
        <f t="shared" si="12"/>
        <v>4.8639612122656484</v>
      </c>
      <c r="M32" s="98"/>
      <c r="N32" s="98"/>
    </row>
    <row r="33" spans="1:14" s="22" customFormat="1" ht="15" customHeight="1" x14ac:dyDescent="0.2">
      <c r="A33" s="131"/>
      <c r="B33" s="41" t="s">
        <v>75</v>
      </c>
      <c r="C33" s="46">
        <v>85.034651000000011</v>
      </c>
      <c r="D33" s="46">
        <v>94.143904000000006</v>
      </c>
      <c r="E33" s="46">
        <v>72.440881000000005</v>
      </c>
      <c r="F33" s="57">
        <f t="shared" si="9"/>
        <v>1.1911141923024064</v>
      </c>
      <c r="G33" s="58">
        <f t="shared" si="10"/>
        <v>-12.593770000000006</v>
      </c>
      <c r="H33" s="59">
        <f t="shared" si="11"/>
        <v>-14.810162506576297</v>
      </c>
      <c r="I33" s="59"/>
      <c r="J33" s="46">
        <v>597.63171200000011</v>
      </c>
      <c r="K33" s="46">
        <v>718.46470899999997</v>
      </c>
      <c r="L33" s="57">
        <f t="shared" si="12"/>
        <v>1.2358776591531906</v>
      </c>
      <c r="M33" s="98"/>
      <c r="N33" s="98"/>
    </row>
    <row r="34" spans="1:14" s="22" customFormat="1" ht="15" customHeight="1" x14ac:dyDescent="0.2">
      <c r="A34" s="131"/>
      <c r="B34" s="41" t="s">
        <v>76</v>
      </c>
      <c r="C34" s="46">
        <v>2.069375</v>
      </c>
      <c r="D34" s="46">
        <v>5.3741299999999992</v>
      </c>
      <c r="E34" s="46">
        <v>1.7204540000000001</v>
      </c>
      <c r="F34" s="57">
        <f t="shared" si="9"/>
        <v>2.8288683797253158E-2</v>
      </c>
      <c r="G34" s="58">
        <f t="shared" si="10"/>
        <v>-0.34892099999999981</v>
      </c>
      <c r="H34" s="59">
        <f t="shared" si="11"/>
        <v>-16.86117789187556</v>
      </c>
      <c r="I34" s="59"/>
      <c r="J34" s="46">
        <v>72.608054999999993</v>
      </c>
      <c r="K34" s="46">
        <v>33.814053000000001</v>
      </c>
      <c r="L34" s="57">
        <f t="shared" si="12"/>
        <v>5.8165741677538588E-2</v>
      </c>
      <c r="M34" s="137"/>
      <c r="N34" s="137"/>
    </row>
    <row r="35" spans="1:14" s="79" customFormat="1" ht="15" customHeight="1" x14ac:dyDescent="0.2">
      <c r="A35" s="131"/>
      <c r="B35" s="41" t="s">
        <v>136</v>
      </c>
      <c r="C35" s="46">
        <v>4059.7268479999998</v>
      </c>
      <c r="D35" s="46">
        <v>5831.7426309999983</v>
      </c>
      <c r="E35" s="46">
        <v>4420.1655460000002</v>
      </c>
      <c r="F35" s="57">
        <f t="shared" si="9"/>
        <v>72.678877472054964</v>
      </c>
      <c r="G35" s="58">
        <f t="shared" si="10"/>
        <v>360.43869800000039</v>
      </c>
      <c r="H35" s="59">
        <f t="shared" si="11"/>
        <v>8.878397771455198</v>
      </c>
      <c r="I35" s="59"/>
      <c r="J35" s="46">
        <v>32949.646545000018</v>
      </c>
      <c r="K35" s="46">
        <v>42494.013956999996</v>
      </c>
      <c r="L35" s="57">
        <f t="shared" si="12"/>
        <v>73.096704457894504</v>
      </c>
      <c r="M35" s="98"/>
      <c r="N35" s="98"/>
    </row>
    <row r="36" spans="1:14" s="22" customFormat="1" ht="6" customHeight="1" x14ac:dyDescent="0.2">
      <c r="A36" s="131"/>
      <c r="B36" s="41"/>
      <c r="C36" s="56"/>
      <c r="D36" s="56"/>
      <c r="E36" s="56"/>
      <c r="F36" s="57"/>
      <c r="G36" s="58"/>
      <c r="H36" s="59"/>
      <c r="I36" s="59"/>
      <c r="J36" s="56"/>
      <c r="K36" s="56"/>
      <c r="L36" s="57"/>
    </row>
    <row r="37" spans="1:14" s="23" customFormat="1" ht="15" customHeight="1" x14ac:dyDescent="0.2">
      <c r="A37" s="60" t="s">
        <v>54</v>
      </c>
      <c r="B37" s="61"/>
      <c r="C37" s="61">
        <f>SUM(C38:C44)</f>
        <v>6892.8683500000006</v>
      </c>
      <c r="D37" s="61">
        <f t="shared" ref="D37:E37" si="13">SUM(D38:D44)</f>
        <v>9772.2808189999996</v>
      </c>
      <c r="E37" s="61">
        <f t="shared" si="13"/>
        <v>8492.6805920000006</v>
      </c>
      <c r="F37" s="62">
        <f>E37/$E$5*100</f>
        <v>7.6631070282567704</v>
      </c>
      <c r="G37" s="63">
        <f>E37-C37</f>
        <v>1599.812242</v>
      </c>
      <c r="H37" s="64">
        <f>(G37/C37)*100</f>
        <v>23.209673546137001</v>
      </c>
      <c r="I37" s="64"/>
      <c r="J37" s="61">
        <f t="shared" ref="J37" si="14">SUM(J38:J44)</f>
        <v>81863.654788999993</v>
      </c>
      <c r="K37" s="61">
        <f t="shared" ref="K37" si="15">SUM(K38:K44)</f>
        <v>89068.931057000009</v>
      </c>
      <c r="L37" s="62">
        <f>K37/$K$5*100</f>
        <v>8.6980788833549845</v>
      </c>
      <c r="M37" s="80"/>
    </row>
    <row r="38" spans="1:14" s="22" customFormat="1" ht="15" customHeight="1" x14ac:dyDescent="0.2">
      <c r="A38" s="131"/>
      <c r="B38" s="41" t="s">
        <v>77</v>
      </c>
      <c r="C38" s="46">
        <v>2977.6680930000002</v>
      </c>
      <c r="D38" s="46">
        <v>4390.8522409999996</v>
      </c>
      <c r="E38" s="46">
        <v>4864.1378230000009</v>
      </c>
      <c r="F38" s="57">
        <f>E38/$E$37*100</f>
        <v>57.274470296009461</v>
      </c>
      <c r="G38" s="58">
        <f>E38-C38</f>
        <v>1886.4697300000007</v>
      </c>
      <c r="H38" s="59">
        <f>(G38/C38)*100</f>
        <v>63.353929016963825</v>
      </c>
      <c r="I38" s="59"/>
      <c r="J38" s="46">
        <v>43016.889923999996</v>
      </c>
      <c r="K38" s="46">
        <v>48065.701024000002</v>
      </c>
      <c r="L38" s="57">
        <f>K38/$K$37*100</f>
        <v>53.964609716984448</v>
      </c>
      <c r="M38" s="98"/>
      <c r="N38" s="98"/>
    </row>
    <row r="39" spans="1:14" s="22" customFormat="1" ht="15" customHeight="1" x14ac:dyDescent="0.2">
      <c r="A39" s="131"/>
      <c r="B39" s="41" t="s">
        <v>135</v>
      </c>
      <c r="C39" s="46">
        <v>1307.3815910000001</v>
      </c>
      <c r="D39" s="46">
        <v>1950.4325319999996</v>
      </c>
      <c r="E39" s="46">
        <v>957.8604160000001</v>
      </c>
      <c r="F39" s="57">
        <f t="shared" ref="F39:F44" si="16">E39/$E$37*100</f>
        <v>11.278658200124619</v>
      </c>
      <c r="G39" s="58">
        <f t="shared" ref="G39:G44" si="17">E39-C39</f>
        <v>-349.52117499999997</v>
      </c>
      <c r="H39" s="59">
        <f t="shared" ref="H39:H44" si="18">(G39/C39)*100</f>
        <v>-26.734442140389596</v>
      </c>
      <c r="I39" s="59"/>
      <c r="J39" s="46">
        <v>12268.830384999999</v>
      </c>
      <c r="K39" s="46">
        <v>12940.459058000004</v>
      </c>
      <c r="L39" s="57">
        <f t="shared" ref="L39:L44" si="19">K39/$K$37*100</f>
        <v>14.528589154975608</v>
      </c>
      <c r="M39" s="137"/>
      <c r="N39" s="137"/>
    </row>
    <row r="40" spans="1:14" s="22" customFormat="1" ht="15" customHeight="1" x14ac:dyDescent="0.2">
      <c r="A40" s="131"/>
      <c r="B40" s="41" t="s">
        <v>79</v>
      </c>
      <c r="C40" s="46">
        <v>589.82680100000005</v>
      </c>
      <c r="D40" s="46">
        <v>963.62429200000008</v>
      </c>
      <c r="E40" s="46">
        <v>910.58493799999997</v>
      </c>
      <c r="F40" s="57">
        <f t="shared" si="16"/>
        <v>10.721996761043382</v>
      </c>
      <c r="G40" s="58">
        <f t="shared" si="17"/>
        <v>320.75813699999992</v>
      </c>
      <c r="H40" s="59">
        <f t="shared" si="18"/>
        <v>54.381750109724138</v>
      </c>
      <c r="I40" s="59"/>
      <c r="J40" s="46">
        <v>5293.9380170000004</v>
      </c>
      <c r="K40" s="46">
        <v>7769.178116000001</v>
      </c>
      <c r="L40" s="57">
        <f t="shared" si="19"/>
        <v>8.7226578603801652</v>
      </c>
      <c r="M40" s="98"/>
      <c r="N40" s="98"/>
    </row>
    <row r="41" spans="1:14" s="22" customFormat="1" ht="15" customHeight="1" x14ac:dyDescent="0.2">
      <c r="A41" s="131"/>
      <c r="B41" s="41" t="s">
        <v>137</v>
      </c>
      <c r="C41" s="46">
        <v>229.70414000000005</v>
      </c>
      <c r="D41" s="46">
        <v>301.50137099999989</v>
      </c>
      <c r="E41" s="46">
        <v>203.67051799999996</v>
      </c>
      <c r="F41" s="57">
        <f t="shared" si="16"/>
        <v>2.3981888379489398</v>
      </c>
      <c r="G41" s="58">
        <f t="shared" si="17"/>
        <v>-26.033622000000094</v>
      </c>
      <c r="H41" s="59">
        <f t="shared" si="18"/>
        <v>-11.33354496788786</v>
      </c>
      <c r="I41" s="59"/>
      <c r="J41" s="46">
        <v>1756.3414850000006</v>
      </c>
      <c r="K41" s="46">
        <v>2232.5570080000016</v>
      </c>
      <c r="L41" s="57">
        <f t="shared" si="19"/>
        <v>2.5065496818091013</v>
      </c>
      <c r="M41" s="98"/>
      <c r="N41" s="98"/>
    </row>
    <row r="42" spans="1:14" s="22" customFormat="1" ht="15" customHeight="1" x14ac:dyDescent="0.2">
      <c r="A42" s="131"/>
      <c r="B42" s="41" t="s">
        <v>80</v>
      </c>
      <c r="C42" s="46">
        <v>55.414586</v>
      </c>
      <c r="D42" s="46">
        <v>58.085647999999999</v>
      </c>
      <c r="E42" s="46">
        <v>39.641978000000002</v>
      </c>
      <c r="F42" s="57">
        <f t="shared" si="16"/>
        <v>0.46677815762130809</v>
      </c>
      <c r="G42" s="58">
        <f t="shared" si="17"/>
        <v>-15.772607999999998</v>
      </c>
      <c r="H42" s="59">
        <f t="shared" si="18"/>
        <v>-28.462917687411753</v>
      </c>
      <c r="I42" s="59"/>
      <c r="J42" s="46">
        <v>439.329995</v>
      </c>
      <c r="K42" s="46">
        <v>404.06605300000001</v>
      </c>
      <c r="L42" s="57">
        <f t="shared" si="19"/>
        <v>0.45365544214448511</v>
      </c>
      <c r="M42" s="98"/>
      <c r="N42" s="98"/>
    </row>
    <row r="43" spans="1:14" s="22" customFormat="1" ht="15" customHeight="1" x14ac:dyDescent="0.2">
      <c r="A43" s="131"/>
      <c r="B43" s="41" t="s">
        <v>176</v>
      </c>
      <c r="C43" s="46">
        <v>0</v>
      </c>
      <c r="D43" s="46">
        <v>61.622</v>
      </c>
      <c r="E43" s="46">
        <v>6.3154000000000002E-2</v>
      </c>
      <c r="F43" s="57">
        <f t="shared" si="16"/>
        <v>7.4362857893761224E-4</v>
      </c>
      <c r="G43" s="58">
        <f t="shared" si="17"/>
        <v>6.3154000000000002E-2</v>
      </c>
      <c r="H43" s="59" t="e">
        <f t="shared" si="18"/>
        <v>#DIV/0!</v>
      </c>
      <c r="I43" s="59"/>
      <c r="J43" s="46">
        <v>524.09640300000001</v>
      </c>
      <c r="K43" s="46">
        <v>356.34570200000002</v>
      </c>
      <c r="L43" s="57">
        <f t="shared" si="19"/>
        <v>0.40007856586036178</v>
      </c>
      <c r="M43" s="98"/>
      <c r="N43" s="98"/>
    </row>
    <row r="44" spans="1:14" s="79" customFormat="1" ht="15" customHeight="1" x14ac:dyDescent="0.2">
      <c r="A44" s="131"/>
      <c r="B44" s="41" t="s">
        <v>78</v>
      </c>
      <c r="C44" s="46">
        <v>1732.873139</v>
      </c>
      <c r="D44" s="46">
        <v>2046.1627349999999</v>
      </c>
      <c r="E44" s="46">
        <v>1516.721765</v>
      </c>
      <c r="F44" s="57">
        <f t="shared" si="16"/>
        <v>17.859164118673355</v>
      </c>
      <c r="G44" s="58">
        <f t="shared" si="17"/>
        <v>-216.15137400000003</v>
      </c>
      <c r="H44" s="59">
        <f t="shared" si="18"/>
        <v>-12.473583272502905</v>
      </c>
      <c r="I44" s="59"/>
      <c r="J44" s="46">
        <v>18564.228580000003</v>
      </c>
      <c r="K44" s="46">
        <v>17300.624095999996</v>
      </c>
      <c r="L44" s="57">
        <f t="shared" si="19"/>
        <v>19.423859577845832</v>
      </c>
      <c r="M44" s="98"/>
      <c r="N44" s="98"/>
    </row>
    <row r="45" spans="1:14" s="22" customFormat="1" ht="6" customHeight="1" x14ac:dyDescent="0.2">
      <c r="A45" s="131"/>
      <c r="B45" s="41"/>
      <c r="C45" s="116"/>
      <c r="D45" s="116"/>
      <c r="E45" s="116"/>
      <c r="F45" s="57"/>
      <c r="G45" s="58"/>
      <c r="H45" s="59"/>
      <c r="I45" s="59"/>
      <c r="J45" s="43"/>
      <c r="K45" s="43"/>
      <c r="L45" s="57"/>
    </row>
    <row r="46" spans="1:14" s="23" customFormat="1" ht="15" customHeight="1" x14ac:dyDescent="0.2">
      <c r="A46" s="60" t="s">
        <v>55</v>
      </c>
      <c r="B46" s="61"/>
      <c r="C46" s="152">
        <v>1420.1169889999999</v>
      </c>
      <c r="D46" s="152">
        <v>2053.7310919999995</v>
      </c>
      <c r="E46" s="152">
        <v>1730.4946400000003</v>
      </c>
      <c r="F46" s="153">
        <f>E46/$E$5*100</f>
        <v>1.5614581867869066</v>
      </c>
      <c r="G46" s="154">
        <f>E46-C46</f>
        <v>310.37765100000047</v>
      </c>
      <c r="H46" s="155">
        <f>(G46/C46)*100</f>
        <v>21.855780432466926</v>
      </c>
      <c r="I46" s="155"/>
      <c r="J46" s="152">
        <v>12902.411462</v>
      </c>
      <c r="K46" s="152">
        <v>18584.295960999993</v>
      </c>
      <c r="L46" s="62">
        <f>K46/$K$5*100</f>
        <v>1.8148603597470627</v>
      </c>
      <c r="M46" s="98"/>
    </row>
    <row r="47" spans="1:14" x14ac:dyDescent="0.2">
      <c r="C47" s="31"/>
      <c r="D47" s="31"/>
      <c r="E47" s="31"/>
    </row>
    <row r="48" spans="1:14" x14ac:dyDescent="0.2">
      <c r="C48" s="31"/>
      <c r="D48" s="31"/>
      <c r="E48" s="31"/>
      <c r="J48" s="162"/>
      <c r="K48" s="162"/>
    </row>
    <row r="49" spans="3:11" x14ac:dyDescent="0.2">
      <c r="C49" s="160"/>
      <c r="D49" s="160"/>
      <c r="E49" s="160"/>
    </row>
    <row r="50" spans="3:11" x14ac:dyDescent="0.2">
      <c r="C50" s="160"/>
      <c r="D50" s="160"/>
      <c r="E50" s="160"/>
      <c r="J50" s="160"/>
      <c r="K50" s="160"/>
    </row>
  </sheetData>
  <sortState ref="M38:P43">
    <sortCondition descending="1" ref="P38:P43"/>
  </sortState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D41"/>
  <sheetViews>
    <sheetView view="pageBreakPreview" zoomScaleNormal="100" zoomScaleSheetLayoutView="100" workbookViewId="0">
      <pane xSplit="2" ySplit="4" topLeftCell="C5" activePane="bottomRight" state="frozen"/>
      <selection activeCell="R22" sqref="R22"/>
      <selection pane="topRight" activeCell="R22" sqref="R22"/>
      <selection pane="bottomLeft" activeCell="R22" sqref="R22"/>
      <selection pane="bottomRight" activeCell="O27" sqref="O27"/>
    </sheetView>
  </sheetViews>
  <sheetFormatPr defaultColWidth="9.140625" defaultRowHeight="12.75" x14ac:dyDescent="0.2"/>
  <cols>
    <col min="1" max="1" width="1.42578125" style="21" customWidth="1"/>
    <col min="2" max="2" width="51.28515625" style="21" bestFit="1" customWidth="1"/>
    <col min="3" max="5" width="10.28515625" style="21" bestFit="1" customWidth="1"/>
    <col min="6" max="6" width="6.5703125" style="21" bestFit="1" customWidth="1"/>
    <col min="7" max="7" width="11.85546875" style="21" customWidth="1"/>
    <col min="8" max="8" width="8.140625" style="21" bestFit="1" customWidth="1"/>
    <col min="9" max="9" width="0.85546875" style="21" customWidth="1"/>
    <col min="10" max="11" width="10" style="21" bestFit="1" customWidth="1"/>
    <col min="12" max="12" width="8.28515625" style="21" customWidth="1"/>
    <col min="13" max="13" width="9.140625" style="159"/>
    <col min="14" max="30" width="9.140625" style="156"/>
    <col min="31" max="16384" width="9.140625" style="21"/>
  </cols>
  <sheetData>
    <row r="1" spans="1:30" x14ac:dyDescent="0.2">
      <c r="A1" s="100" t="s">
        <v>132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30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30" s="1" customFormat="1" ht="12" x14ac:dyDescent="0.2">
      <c r="A3" s="27"/>
      <c r="B3" s="13"/>
      <c r="C3" s="166" t="s">
        <v>122</v>
      </c>
      <c r="D3" s="166"/>
      <c r="E3" s="166"/>
      <c r="F3" s="13"/>
      <c r="G3" s="167" t="s">
        <v>106</v>
      </c>
      <c r="H3" s="167"/>
      <c r="I3" s="14"/>
      <c r="J3" s="166" t="s">
        <v>122</v>
      </c>
      <c r="K3" s="166"/>
      <c r="L3" s="166"/>
      <c r="M3" s="159"/>
      <c r="N3" s="156"/>
      <c r="O3" s="156"/>
      <c r="P3" s="156"/>
      <c r="Q3" s="156"/>
    </row>
    <row r="4" spans="1:30" s="22" customFormat="1" ht="24" x14ac:dyDescent="0.2">
      <c r="A4" s="28"/>
      <c r="B4" s="28" t="s">
        <v>81</v>
      </c>
      <c r="C4" s="17" t="s">
        <v>182</v>
      </c>
      <c r="D4" s="17" t="s">
        <v>179</v>
      </c>
      <c r="E4" s="17" t="s">
        <v>183</v>
      </c>
      <c r="F4" s="18" t="s">
        <v>116</v>
      </c>
      <c r="G4" s="17" t="s">
        <v>123</v>
      </c>
      <c r="H4" s="17" t="s">
        <v>2</v>
      </c>
      <c r="I4" s="20"/>
      <c r="J4" s="17" t="s">
        <v>184</v>
      </c>
      <c r="K4" s="17" t="s">
        <v>185</v>
      </c>
      <c r="L4" s="18" t="s">
        <v>116</v>
      </c>
      <c r="M4" s="159"/>
      <c r="N4" s="156"/>
      <c r="O4" s="156"/>
      <c r="P4" s="156"/>
      <c r="Q4" s="156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s="22" customFormat="1" ht="15" customHeight="1" x14ac:dyDescent="0.2">
      <c r="A5" s="94" t="s">
        <v>109</v>
      </c>
      <c r="B5" s="87"/>
      <c r="C5" s="95">
        <v>99936.529322999995</v>
      </c>
      <c r="D5" s="95">
        <v>123489.842567</v>
      </c>
      <c r="E5" s="95">
        <v>110825.551055</v>
      </c>
      <c r="F5" s="96">
        <f>E5/$E$5*100</f>
        <v>100</v>
      </c>
      <c r="G5" s="96">
        <f t="shared" ref="G5" si="0">E5-C5</f>
        <v>10889.021732000008</v>
      </c>
      <c r="H5" s="96">
        <f t="shared" ref="H5" si="1">G5/C5*100</f>
        <v>10.895937457269635</v>
      </c>
      <c r="I5" s="97"/>
      <c r="J5" s="95">
        <v>881725.17285600014</v>
      </c>
      <c r="K5" s="95">
        <v>1024006.935916</v>
      </c>
      <c r="L5" s="95">
        <f>K5/K$5*100</f>
        <v>100</v>
      </c>
      <c r="M5" s="159"/>
      <c r="N5" s="156"/>
      <c r="O5" s="156"/>
      <c r="P5" s="156"/>
      <c r="Q5" s="156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s="22" customFormat="1" ht="6" customHeight="1" x14ac:dyDescent="0.2">
      <c r="A6" s="132"/>
      <c r="B6" s="132"/>
      <c r="C6" s="121"/>
      <c r="D6" s="121"/>
      <c r="E6" s="121"/>
      <c r="F6" s="122"/>
      <c r="G6" s="121"/>
      <c r="H6" s="121"/>
      <c r="I6" s="124"/>
      <c r="J6" s="121"/>
      <c r="K6" s="121"/>
      <c r="L6" s="122"/>
      <c r="M6" s="159"/>
      <c r="N6" s="156"/>
      <c r="O6" s="156"/>
      <c r="P6" s="156"/>
      <c r="Q6" s="156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s="22" customFormat="1" ht="15" customHeight="1" x14ac:dyDescent="0.2">
      <c r="A7" s="36" t="s">
        <v>115</v>
      </c>
      <c r="B7" s="38"/>
      <c r="C7" s="38">
        <f>SUM(C8:C9)</f>
        <v>10833.741523999999</v>
      </c>
      <c r="D7" s="38">
        <f t="shared" ref="D7:E7" si="2">SUM(D8:D9)</f>
        <v>14917.745231999999</v>
      </c>
      <c r="E7" s="38">
        <f t="shared" si="2"/>
        <v>16927.762105000002</v>
      </c>
      <c r="F7" s="39">
        <f>E7/E$5*100</f>
        <v>15.274241313358477</v>
      </c>
      <c r="G7" s="40">
        <f>E7-C7</f>
        <v>6094.0205810000025</v>
      </c>
      <c r="H7" s="40">
        <f>G7/C7*100</f>
        <v>56.250378204980358</v>
      </c>
      <c r="I7" s="40">
        <v>91343.749976999999</v>
      </c>
      <c r="J7" s="38">
        <f t="shared" ref="J7" si="3">SUM(J8:J9)</f>
        <v>88998.097893000013</v>
      </c>
      <c r="K7" s="38">
        <f t="shared" ref="K7" si="4">SUM(K8:K9)</f>
        <v>123895.03221799999</v>
      </c>
      <c r="L7" s="39">
        <f>K7/K$5*100</f>
        <v>12.099042288924807</v>
      </c>
      <c r="M7" s="159"/>
      <c r="N7" s="156"/>
      <c r="O7" s="156"/>
      <c r="P7" s="156"/>
      <c r="Q7" s="156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s="22" customFormat="1" ht="15" customHeight="1" x14ac:dyDescent="0.2">
      <c r="A8" s="41"/>
      <c r="B8" s="42" t="s">
        <v>83</v>
      </c>
      <c r="C8" s="46">
        <v>10155.039604</v>
      </c>
      <c r="D8" s="46">
        <v>14091.972481999999</v>
      </c>
      <c r="E8" s="46">
        <v>16118.065790000001</v>
      </c>
      <c r="F8" s="44">
        <f>E8/E$5*100</f>
        <v>14.543636947043916</v>
      </c>
      <c r="G8" s="45">
        <f>E8-C8</f>
        <v>5963.026186000001</v>
      </c>
      <c r="H8" s="45">
        <f t="shared" ref="H8:H37" si="5">G8/C8*100</f>
        <v>58.719871300661467</v>
      </c>
      <c r="I8" s="45">
        <v>-610.72689200000002</v>
      </c>
      <c r="J8" s="46">
        <v>80736.889738000013</v>
      </c>
      <c r="K8" s="46">
        <v>117793.270951</v>
      </c>
      <c r="L8" s="44">
        <f>K8/K$5*100</f>
        <v>11.503171201241029</v>
      </c>
      <c r="M8" s="159"/>
      <c r="N8" s="156"/>
      <c r="O8" s="156"/>
      <c r="P8" s="156"/>
      <c r="Q8" s="156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s="22" customFormat="1" ht="15" customHeight="1" x14ac:dyDescent="0.2">
      <c r="A9" s="41"/>
      <c r="B9" s="42" t="s">
        <v>84</v>
      </c>
      <c r="C9" s="46">
        <v>678.70191999999997</v>
      </c>
      <c r="D9" s="46">
        <v>825.77274999999997</v>
      </c>
      <c r="E9" s="46">
        <v>809.69631500000003</v>
      </c>
      <c r="F9" s="44">
        <f>E9/E$5*100</f>
        <v>0.73060436631455827</v>
      </c>
      <c r="G9" s="45">
        <f t="shared" ref="G9:G37" si="6">E9-C9</f>
        <v>130.99439500000005</v>
      </c>
      <c r="H9" s="45">
        <f t="shared" si="5"/>
        <v>19.300725567418471</v>
      </c>
      <c r="I9" s="45">
        <v>90733.023084999993</v>
      </c>
      <c r="J9" s="46">
        <v>8261.2081550000003</v>
      </c>
      <c r="K9" s="46">
        <v>6101.7612669999999</v>
      </c>
      <c r="L9" s="58">
        <f>K9/K$5*100</f>
        <v>0.59587108768377828</v>
      </c>
      <c r="M9" s="159"/>
      <c r="N9" s="156"/>
      <c r="O9" s="156"/>
      <c r="P9" s="156"/>
      <c r="Q9" s="156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s="22" customFormat="1" ht="8.1" customHeight="1" x14ac:dyDescent="0.2">
      <c r="A10" s="41"/>
      <c r="B10" s="42"/>
      <c r="C10" s="74"/>
      <c r="D10" s="74"/>
      <c r="E10" s="74"/>
      <c r="F10" s="58"/>
      <c r="G10" s="45"/>
      <c r="H10" s="45"/>
      <c r="I10" s="45"/>
      <c r="J10" s="46"/>
      <c r="K10" s="75"/>
      <c r="L10" s="58"/>
      <c r="M10" s="159"/>
      <c r="N10" s="156"/>
      <c r="O10" s="156"/>
      <c r="P10" s="156"/>
      <c r="Q10" s="156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s="22" customFormat="1" ht="15" customHeight="1" x14ac:dyDescent="0.2">
      <c r="A11" s="36" t="s">
        <v>114</v>
      </c>
      <c r="B11" s="37"/>
      <c r="C11" s="38">
        <f>SUM(C12:C17)</f>
        <v>8777.9672489999994</v>
      </c>
      <c r="D11" s="38">
        <f t="shared" ref="D11:E11" si="7">SUM(D12:D17)</f>
        <v>10335.375859</v>
      </c>
      <c r="E11" s="38">
        <f t="shared" si="7"/>
        <v>8798.7995609999998</v>
      </c>
      <c r="F11" s="39">
        <f>E11/E$5*100</f>
        <v>7.939323989134393</v>
      </c>
      <c r="G11" s="40">
        <f t="shared" si="6"/>
        <v>20.832312000000456</v>
      </c>
      <c r="H11" s="40">
        <f t="shared" si="5"/>
        <v>0.23732501397033248</v>
      </c>
      <c r="I11" s="40"/>
      <c r="J11" s="38">
        <f t="shared" ref="J11" si="8">SUM(J12:J17)</f>
        <v>75812.239022000009</v>
      </c>
      <c r="K11" s="38">
        <f t="shared" ref="K11" si="9">SUM(K12:K17)</f>
        <v>87440.576077000005</v>
      </c>
      <c r="L11" s="39">
        <f>K11/K$5*100</f>
        <v>8.5390609194245535</v>
      </c>
      <c r="M11" s="159"/>
      <c r="N11" s="156"/>
      <c r="O11" s="156"/>
      <c r="P11" s="156"/>
      <c r="Q11" s="156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s="22" customFormat="1" ht="15" customHeight="1" x14ac:dyDescent="0.2">
      <c r="A12" s="41"/>
      <c r="B12" s="42" t="s">
        <v>85</v>
      </c>
      <c r="C12" s="46">
        <v>1244.8710679999999</v>
      </c>
      <c r="D12" s="46">
        <v>1630.0913350000001</v>
      </c>
      <c r="E12" s="46">
        <v>1297.727136</v>
      </c>
      <c r="F12" s="44">
        <f>E12/E$5*100</f>
        <v>1.1709638469164658</v>
      </c>
      <c r="G12" s="45">
        <f t="shared" si="6"/>
        <v>52.85606800000005</v>
      </c>
      <c r="H12" s="45">
        <f t="shared" si="5"/>
        <v>4.2459070146853195</v>
      </c>
      <c r="I12" s="45"/>
      <c r="J12" s="46">
        <v>10121.563262000001</v>
      </c>
      <c r="K12" s="46">
        <v>13021.773002</v>
      </c>
      <c r="L12" s="44">
        <f>K12/K$5*100</f>
        <v>1.271648906396488</v>
      </c>
      <c r="M12" s="159"/>
      <c r="N12" s="156"/>
      <c r="O12" s="156"/>
      <c r="P12" s="156"/>
      <c r="Q12" s="156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s="22" customFormat="1" ht="15" customHeight="1" x14ac:dyDescent="0.2">
      <c r="A13" s="41"/>
      <c r="B13" s="41" t="s">
        <v>86</v>
      </c>
      <c r="C13" s="46">
        <v>1264.8402819999999</v>
      </c>
      <c r="D13" s="46">
        <v>1306.7624860000001</v>
      </c>
      <c r="E13" s="46">
        <v>1194.094276</v>
      </c>
      <c r="F13" s="44">
        <f t="shared" ref="F13:F16" si="10">E13/E$5*100</f>
        <v>1.0774539486904064</v>
      </c>
      <c r="G13" s="45">
        <f t="shared" si="6"/>
        <v>-70.746005999999852</v>
      </c>
      <c r="H13" s="45">
        <f t="shared" si="5"/>
        <v>-5.5932758472978374</v>
      </c>
      <c r="I13" s="45"/>
      <c r="J13" s="46">
        <v>10541.595313999998</v>
      </c>
      <c r="K13" s="46">
        <v>11615.921506999999</v>
      </c>
      <c r="L13" s="44">
        <f t="shared" ref="L13:L17" si="11">K13/K$5*100</f>
        <v>1.1343596512468213</v>
      </c>
      <c r="M13" s="159"/>
      <c r="N13" s="156"/>
      <c r="O13" s="156"/>
      <c r="P13" s="156"/>
      <c r="Q13" s="156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s="22" customFormat="1" ht="15" customHeight="1" x14ac:dyDescent="0.2">
      <c r="A14" s="41"/>
      <c r="B14" s="41" t="s">
        <v>87</v>
      </c>
      <c r="C14" s="46">
        <v>2924.5795130000001</v>
      </c>
      <c r="D14" s="46">
        <v>3414.9730220000001</v>
      </c>
      <c r="E14" s="46">
        <v>2833.3193470000001</v>
      </c>
      <c r="F14" s="44">
        <f t="shared" si="10"/>
        <v>2.5565578695781923</v>
      </c>
      <c r="G14" s="45">
        <f t="shared" si="6"/>
        <v>-91.260166000000027</v>
      </c>
      <c r="H14" s="45">
        <f t="shared" si="5"/>
        <v>-3.1204542599830498</v>
      </c>
      <c r="I14" s="45"/>
      <c r="J14" s="46">
        <v>24697.403109000003</v>
      </c>
      <c r="K14" s="46">
        <v>29046.039247000001</v>
      </c>
      <c r="L14" s="44">
        <f t="shared" si="11"/>
        <v>2.8365080575374799</v>
      </c>
      <c r="M14" s="159"/>
      <c r="N14" s="156"/>
      <c r="O14" s="156"/>
      <c r="P14" s="156"/>
      <c r="Q14" s="156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s="22" customFormat="1" ht="15" customHeight="1" x14ac:dyDescent="0.2">
      <c r="A15" s="41"/>
      <c r="B15" s="42" t="s">
        <v>88</v>
      </c>
      <c r="C15" s="46">
        <v>1845.653832</v>
      </c>
      <c r="D15" s="46">
        <v>2158.7084580000001</v>
      </c>
      <c r="E15" s="46">
        <v>1933.1674330000001</v>
      </c>
      <c r="F15" s="44">
        <f t="shared" si="10"/>
        <v>1.7443336979579886</v>
      </c>
      <c r="G15" s="45">
        <f t="shared" si="6"/>
        <v>87.513601000000108</v>
      </c>
      <c r="H15" s="45">
        <f t="shared" si="5"/>
        <v>4.7416042750101211</v>
      </c>
      <c r="I15" s="45"/>
      <c r="J15" s="46">
        <v>16703.934818000002</v>
      </c>
      <c r="K15" s="46">
        <v>18251.598362000001</v>
      </c>
      <c r="L15" s="44">
        <f t="shared" si="11"/>
        <v>1.7823705799095475</v>
      </c>
      <c r="M15" s="159"/>
      <c r="N15" s="156"/>
      <c r="O15" s="156"/>
      <c r="P15" s="156"/>
      <c r="Q15" s="156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s="22" customFormat="1" ht="15" customHeight="1" x14ac:dyDescent="0.2">
      <c r="A16" s="41"/>
      <c r="B16" s="42" t="s">
        <v>89</v>
      </c>
      <c r="C16" s="46">
        <v>1354.986519</v>
      </c>
      <c r="D16" s="46">
        <v>1668.831261</v>
      </c>
      <c r="E16" s="46">
        <v>1407.145974</v>
      </c>
      <c r="F16" s="44">
        <f t="shared" si="10"/>
        <v>1.269694543004499</v>
      </c>
      <c r="G16" s="45">
        <f t="shared" si="6"/>
        <v>52.15945499999998</v>
      </c>
      <c r="H16" s="45">
        <f t="shared" si="5"/>
        <v>3.8494445714850674</v>
      </c>
      <c r="I16" s="45"/>
      <c r="J16" s="46">
        <v>12607.849162999999</v>
      </c>
      <c r="K16" s="46">
        <v>14244.820830000001</v>
      </c>
      <c r="L16" s="44">
        <f t="shared" si="11"/>
        <v>1.3910863618572709</v>
      </c>
      <c r="M16" s="159"/>
      <c r="N16" s="156"/>
      <c r="O16" s="156"/>
      <c r="P16" s="156"/>
      <c r="Q16" s="156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s="22" customFormat="1" ht="15" customHeight="1" x14ac:dyDescent="0.2">
      <c r="A17" s="41"/>
      <c r="B17" s="42" t="s">
        <v>90</v>
      </c>
      <c r="C17" s="46">
        <v>143.036035</v>
      </c>
      <c r="D17" s="46">
        <v>156.009297</v>
      </c>
      <c r="E17" s="46">
        <v>133.345395</v>
      </c>
      <c r="F17" s="44">
        <f>E17/E$5*100</f>
        <v>0.12032008298684113</v>
      </c>
      <c r="G17" s="45">
        <f t="shared" ref="G17" si="12">E17-C17</f>
        <v>-9.6906400000000019</v>
      </c>
      <c r="H17" s="45">
        <f t="shared" ref="H17" si="13">G17/C17*100</f>
        <v>-6.7749640850992572</v>
      </c>
      <c r="I17" s="45">
        <v>26.627193808311965</v>
      </c>
      <c r="J17" s="46">
        <v>1139.893356</v>
      </c>
      <c r="K17" s="46">
        <v>1260.423129</v>
      </c>
      <c r="L17" s="44">
        <f t="shared" si="11"/>
        <v>0.12308736247694649</v>
      </c>
      <c r="M17" s="159"/>
      <c r="N17" s="156"/>
      <c r="O17" s="156"/>
      <c r="P17" s="156"/>
      <c r="Q17" s="156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s="22" customFormat="1" ht="8.1" customHeight="1" x14ac:dyDescent="0.2">
      <c r="A18" s="41"/>
      <c r="B18" s="42"/>
      <c r="C18" s="116"/>
      <c r="D18" s="116"/>
      <c r="E18" s="116"/>
      <c r="F18" s="44"/>
      <c r="G18" s="45"/>
      <c r="H18" s="45"/>
      <c r="I18" s="45"/>
      <c r="J18" s="46"/>
      <c r="K18" s="46"/>
      <c r="L18" s="44"/>
      <c r="M18" s="159"/>
      <c r="N18" s="156"/>
      <c r="O18" s="156"/>
      <c r="P18" s="156"/>
      <c r="Q18" s="156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s="22" customFormat="1" ht="15" customHeight="1" x14ac:dyDescent="0.2">
      <c r="A19" s="36" t="s">
        <v>113</v>
      </c>
      <c r="B19" s="37"/>
      <c r="C19" s="38">
        <f>SUM(C20:C21)</f>
        <v>2813.820369</v>
      </c>
      <c r="D19" s="38">
        <f t="shared" ref="D19:E19" si="14">SUM(D20:D21)</f>
        <v>2783.4387470000001</v>
      </c>
      <c r="E19" s="38">
        <f t="shared" si="14"/>
        <v>2416.2107350000001</v>
      </c>
      <c r="F19" s="40">
        <f>E19/E$5*100</f>
        <v>2.1801928454214443</v>
      </c>
      <c r="G19" s="40">
        <f t="shared" si="6"/>
        <v>-397.60963399999991</v>
      </c>
      <c r="H19" s="40">
        <f t="shared" si="5"/>
        <v>-14.130597616695265</v>
      </c>
      <c r="I19" s="40"/>
      <c r="J19" s="38">
        <f t="shared" ref="J19" si="15">SUM(J20:J21)</f>
        <v>28327.851154999997</v>
      </c>
      <c r="K19" s="38">
        <f t="shared" ref="K19" si="16">SUM(K20:K21)</f>
        <v>32687.700326000002</v>
      </c>
      <c r="L19" s="39">
        <f>K19/K$5*100</f>
        <v>3.19213661348495</v>
      </c>
      <c r="M19" s="159"/>
      <c r="N19" s="156"/>
      <c r="O19" s="156"/>
      <c r="P19" s="156"/>
      <c r="Q19" s="156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s="22" customFormat="1" ht="15" customHeight="1" x14ac:dyDescent="0.2">
      <c r="A20" s="41"/>
      <c r="B20" s="42" t="s">
        <v>91</v>
      </c>
      <c r="C20" s="46">
        <v>2075.446434</v>
      </c>
      <c r="D20" s="46">
        <v>1971.8675659999999</v>
      </c>
      <c r="E20" s="46">
        <v>1826.383636</v>
      </c>
      <c r="F20" s="44">
        <f>E20/E$5*100</f>
        <v>1.6479806494204667</v>
      </c>
      <c r="G20" s="45">
        <f t="shared" si="6"/>
        <v>-249.06279799999993</v>
      </c>
      <c r="H20" s="45">
        <f>G20/C20*100</f>
        <v>-12.000444527011094</v>
      </c>
      <c r="I20" s="45">
        <f t="shared" ref="I20" si="17">H20/D20*100</f>
        <v>-0.6085826824239724</v>
      </c>
      <c r="J20" s="46">
        <v>22705.432661999999</v>
      </c>
      <c r="K20" s="46">
        <v>25232.178768000002</v>
      </c>
      <c r="L20" s="44">
        <f>K20/K$5*100</f>
        <v>2.4640632678360896</v>
      </c>
      <c r="M20" s="159"/>
      <c r="N20" s="156"/>
      <c r="O20" s="156"/>
      <c r="P20" s="156"/>
      <c r="Q20" s="156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s="22" customFormat="1" ht="15" customHeight="1" x14ac:dyDescent="0.2">
      <c r="A21" s="41"/>
      <c r="B21" s="42" t="s">
        <v>92</v>
      </c>
      <c r="C21" s="46">
        <v>738.37393499999996</v>
      </c>
      <c r="D21" s="46">
        <v>811.57118100000002</v>
      </c>
      <c r="E21" s="46">
        <v>589.82709899999998</v>
      </c>
      <c r="F21" s="44">
        <f t="shared" ref="F21" si="18">E21/E$5*100</f>
        <v>0.53221219600097747</v>
      </c>
      <c r="G21" s="45">
        <f t="shared" si="6"/>
        <v>-148.54683599999998</v>
      </c>
      <c r="H21" s="45">
        <f t="shared" si="5"/>
        <v>-20.118103979388167</v>
      </c>
      <c r="I21" s="45"/>
      <c r="J21" s="46">
        <v>5622.4184929999992</v>
      </c>
      <c r="K21" s="46">
        <v>7455.5215580000004</v>
      </c>
      <c r="L21" s="44">
        <f>K21/K$5*100</f>
        <v>0.72807334564886017</v>
      </c>
      <c r="M21" s="159"/>
      <c r="N21" s="156"/>
      <c r="O21" s="156"/>
      <c r="P21" s="156"/>
      <c r="Q21" s="156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s="22" customFormat="1" ht="8.1" customHeight="1" x14ac:dyDescent="0.2">
      <c r="A22" s="41"/>
      <c r="B22" s="42"/>
      <c r="C22" s="43"/>
      <c r="D22" s="43"/>
      <c r="E22" s="44"/>
      <c r="F22" s="43"/>
      <c r="G22" s="45"/>
      <c r="H22" s="45"/>
      <c r="I22" s="45"/>
      <c r="J22" s="46"/>
      <c r="K22" s="46"/>
      <c r="L22" s="44"/>
      <c r="M22" s="159"/>
      <c r="N22" s="156"/>
      <c r="O22" s="156"/>
      <c r="P22" s="156"/>
      <c r="Q22" s="156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s="22" customFormat="1" ht="15" customHeight="1" x14ac:dyDescent="0.2">
      <c r="A23" s="36" t="s">
        <v>82</v>
      </c>
      <c r="B23" s="38"/>
      <c r="C23" s="144">
        <v>182.660923</v>
      </c>
      <c r="D23" s="144">
        <v>288.81959899999998</v>
      </c>
      <c r="E23" s="144">
        <v>327.554281</v>
      </c>
      <c r="F23" s="157">
        <f>E23/E$5*100</f>
        <v>0.29555845008832199</v>
      </c>
      <c r="G23" s="158">
        <f t="shared" si="6"/>
        <v>144.89335800000001</v>
      </c>
      <c r="H23" s="158">
        <f t="shared" si="5"/>
        <v>79.323675595354359</v>
      </c>
      <c r="I23" s="158"/>
      <c r="J23" s="144">
        <v>1717.5285289999999</v>
      </c>
      <c r="K23" s="144">
        <v>2752.5650070000002</v>
      </c>
      <c r="L23" s="39">
        <f>K23/K$5*100</f>
        <v>0.26880335576416398</v>
      </c>
      <c r="M23" s="159"/>
      <c r="N23" s="156"/>
      <c r="O23" s="156"/>
      <c r="P23" s="156"/>
      <c r="Q23" s="156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s="22" customFormat="1" ht="8.1" customHeight="1" x14ac:dyDescent="0.2">
      <c r="A24" s="139"/>
      <c r="B24" s="140"/>
      <c r="C24" s="140"/>
      <c r="D24" s="140"/>
      <c r="E24" s="140"/>
      <c r="F24" s="141"/>
      <c r="G24" s="142"/>
      <c r="H24" s="142"/>
      <c r="I24" s="142"/>
      <c r="J24" s="143"/>
      <c r="K24" s="143"/>
      <c r="L24" s="141"/>
      <c r="M24" s="159"/>
      <c r="N24" s="156"/>
      <c r="O24" s="156"/>
      <c r="P24" s="156"/>
      <c r="Q24" s="156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s="22" customFormat="1" ht="15" customHeight="1" x14ac:dyDescent="0.2">
      <c r="A25" s="36" t="s">
        <v>112</v>
      </c>
      <c r="B25" s="38"/>
      <c r="C25" s="38">
        <f>SUM(C26:C33)</f>
        <v>49715.004721000005</v>
      </c>
      <c r="D25" s="38">
        <f t="shared" ref="D25:E25" si="19">SUM(D26:D33)</f>
        <v>72368.807996999996</v>
      </c>
      <c r="E25" s="38">
        <f t="shared" si="19"/>
        <v>58724.860766000005</v>
      </c>
      <c r="F25" s="39">
        <f>E25/E$5*100</f>
        <v>52.988557428292239</v>
      </c>
      <c r="G25" s="40">
        <f t="shared" si="6"/>
        <v>9009.8560450000004</v>
      </c>
      <c r="H25" s="40">
        <f t="shared" si="5"/>
        <v>18.123011544629637</v>
      </c>
      <c r="I25" s="40"/>
      <c r="J25" s="38">
        <f t="shared" ref="J25" si="20">SUM(J26:J33)</f>
        <v>448706.3163660001</v>
      </c>
      <c r="K25" s="38">
        <f t="shared" ref="K25" si="21">SUM(K26:K33)</f>
        <v>561951.24250400008</v>
      </c>
      <c r="L25" s="39">
        <f>K25/K$5*100</f>
        <v>54.877679319751927</v>
      </c>
      <c r="M25" s="159"/>
      <c r="N25" s="156"/>
      <c r="O25" s="156"/>
      <c r="P25" s="156"/>
      <c r="Q25" s="156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s="22" customFormat="1" ht="15" customHeight="1" x14ac:dyDescent="0.2">
      <c r="A26" s="41"/>
      <c r="B26" s="42" t="s">
        <v>93</v>
      </c>
      <c r="C26" s="46">
        <v>820.86172199999999</v>
      </c>
      <c r="D26" s="46">
        <v>2572.5448500000002</v>
      </c>
      <c r="E26" s="46">
        <v>1582.7233020000001</v>
      </c>
      <c r="F26" s="44">
        <f>E26/E$5*100</f>
        <v>1.4281213013906273</v>
      </c>
      <c r="G26" s="45">
        <f t="shared" si="6"/>
        <v>761.86158000000012</v>
      </c>
      <c r="H26" s="45">
        <f t="shared" si="5"/>
        <v>92.81241402556229</v>
      </c>
      <c r="I26" s="45"/>
      <c r="J26" s="46">
        <v>9288.7450509999999</v>
      </c>
      <c r="K26" s="46">
        <v>14253.233181</v>
      </c>
      <c r="L26" s="44">
        <f>K26/K$5*100</f>
        <v>1.3919078749452145</v>
      </c>
      <c r="M26" s="159"/>
      <c r="N26" s="156"/>
      <c r="O26" s="156"/>
      <c r="P26" s="156"/>
      <c r="Q26" s="156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s="22" customFormat="1" ht="15" customHeight="1" x14ac:dyDescent="0.2">
      <c r="A27" s="41"/>
      <c r="B27" s="42" t="s">
        <v>94</v>
      </c>
      <c r="C27" s="46">
        <v>753.55619000000002</v>
      </c>
      <c r="D27" s="46">
        <v>1222.235987</v>
      </c>
      <c r="E27" s="46">
        <v>1203.058033</v>
      </c>
      <c r="F27" s="44">
        <f t="shared" ref="F27:F33" si="22">E27/E$5*100</f>
        <v>1.085542116910343</v>
      </c>
      <c r="G27" s="45">
        <f t="shared" si="6"/>
        <v>449.50184300000001</v>
      </c>
      <c r="H27" s="45">
        <f t="shared" si="5"/>
        <v>59.650739913635377</v>
      </c>
      <c r="I27" s="45"/>
      <c r="J27" s="46">
        <v>12420.828613</v>
      </c>
      <c r="K27" s="46">
        <v>10423.302967</v>
      </c>
      <c r="L27" s="44">
        <f t="shared" ref="L27:L33" si="23">K27/K$5*100</f>
        <v>1.0178937858146528</v>
      </c>
      <c r="M27" s="159"/>
      <c r="N27" s="156"/>
      <c r="O27" s="156"/>
      <c r="P27" s="156"/>
      <c r="Q27" s="156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s="22" customFormat="1" ht="15" customHeight="1" x14ac:dyDescent="0.2">
      <c r="A28" s="41"/>
      <c r="B28" s="42" t="s">
        <v>95</v>
      </c>
      <c r="C28" s="46">
        <v>3949.4869090000002</v>
      </c>
      <c r="D28" s="46">
        <v>5947.9133389999997</v>
      </c>
      <c r="E28" s="46">
        <v>5874.7244389999996</v>
      </c>
      <c r="F28" s="44">
        <f t="shared" si="22"/>
        <v>5.3008754597435006</v>
      </c>
      <c r="G28" s="45">
        <f t="shared" si="6"/>
        <v>1925.2375299999994</v>
      </c>
      <c r="H28" s="45">
        <f t="shared" si="5"/>
        <v>48.746522633428974</v>
      </c>
      <c r="I28" s="45"/>
      <c r="J28" s="46">
        <v>56601.705903999995</v>
      </c>
      <c r="K28" s="46">
        <v>60277.747533000002</v>
      </c>
      <c r="L28" s="44">
        <f t="shared" si="23"/>
        <v>5.8864589114408723</v>
      </c>
      <c r="M28" s="159"/>
      <c r="N28" s="156"/>
      <c r="O28" s="156"/>
      <c r="P28" s="156"/>
      <c r="Q28" s="156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s="22" customFormat="1" ht="15" customHeight="1" x14ac:dyDescent="0.2">
      <c r="A29" s="41"/>
      <c r="B29" s="42" t="s">
        <v>96</v>
      </c>
      <c r="C29" s="46">
        <v>4563.2886390000003</v>
      </c>
      <c r="D29" s="46">
        <v>2202.3946299999998</v>
      </c>
      <c r="E29" s="46">
        <v>4941.9442399999998</v>
      </c>
      <c r="F29" s="44">
        <f t="shared" si="22"/>
        <v>4.4592101667488517</v>
      </c>
      <c r="G29" s="45">
        <f t="shared" si="6"/>
        <v>378.65560099999948</v>
      </c>
      <c r="H29" s="45">
        <f t="shared" si="5"/>
        <v>8.2978665378260654</v>
      </c>
      <c r="I29" s="45"/>
      <c r="J29" s="46">
        <v>20329.612388000001</v>
      </c>
      <c r="K29" s="46">
        <v>31126.581724</v>
      </c>
      <c r="L29" s="44">
        <f t="shared" si="23"/>
        <v>3.0396846576196759</v>
      </c>
      <c r="M29" s="159"/>
      <c r="N29" s="156"/>
      <c r="O29" s="156"/>
      <c r="P29" s="156"/>
      <c r="Q29" s="156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s="22" customFormat="1" ht="15" customHeight="1" x14ac:dyDescent="0.2">
      <c r="A30" s="41"/>
      <c r="B30" s="42" t="s">
        <v>97</v>
      </c>
      <c r="C30" s="46">
        <v>3489.4484179999999</v>
      </c>
      <c r="D30" s="46">
        <v>4044.450675</v>
      </c>
      <c r="E30" s="46">
        <v>2573.302741</v>
      </c>
      <c r="F30" s="44">
        <f t="shared" si="22"/>
        <v>2.3219399466129729</v>
      </c>
      <c r="G30" s="45">
        <f t="shared" si="6"/>
        <v>-916.14567699999998</v>
      </c>
      <c r="H30" s="45">
        <f t="shared" si="5"/>
        <v>-26.254741932110143</v>
      </c>
      <c r="I30" s="45"/>
      <c r="J30" s="46">
        <v>24803.602905</v>
      </c>
      <c r="K30" s="46">
        <v>29551.877173000001</v>
      </c>
      <c r="L30" s="44">
        <f t="shared" si="23"/>
        <v>2.885905957908879</v>
      </c>
      <c r="M30" s="159"/>
      <c r="N30" s="156"/>
      <c r="O30" s="156"/>
      <c r="P30" s="156"/>
      <c r="Q30" s="156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s="22" customFormat="1" ht="15" customHeight="1" x14ac:dyDescent="0.2">
      <c r="A31" s="41"/>
      <c r="B31" s="42" t="s">
        <v>98</v>
      </c>
      <c r="C31" s="46">
        <v>20947.592525</v>
      </c>
      <c r="D31" s="46">
        <v>24236.716515</v>
      </c>
      <c r="E31" s="46">
        <v>19875.947510999998</v>
      </c>
      <c r="F31" s="44">
        <f t="shared" si="22"/>
        <v>17.934445010010418</v>
      </c>
      <c r="G31" s="45">
        <f t="shared" si="6"/>
        <v>-1071.6450140000015</v>
      </c>
      <c r="H31" s="45">
        <f t="shared" si="5"/>
        <v>-5.1158385514757452</v>
      </c>
      <c r="I31" s="45"/>
      <c r="J31" s="46">
        <v>182807.89770100004</v>
      </c>
      <c r="K31" s="46">
        <v>202546.39800399999</v>
      </c>
      <c r="L31" s="44">
        <f t="shared" si="23"/>
        <v>19.779787704544905</v>
      </c>
      <c r="M31" s="159"/>
      <c r="N31" s="156"/>
      <c r="O31" s="156"/>
      <c r="P31" s="156"/>
      <c r="Q31" s="156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s="22" customFormat="1" ht="15" customHeight="1" x14ac:dyDescent="0.2">
      <c r="A32" s="41"/>
      <c r="B32" s="42" t="s">
        <v>99</v>
      </c>
      <c r="C32" s="46">
        <v>11400.511930000001</v>
      </c>
      <c r="D32" s="46">
        <v>27354.977404000001</v>
      </c>
      <c r="E32" s="46">
        <v>18653.868627</v>
      </c>
      <c r="F32" s="44">
        <f t="shared" si="22"/>
        <v>16.831740017915671</v>
      </c>
      <c r="G32" s="45">
        <f t="shared" si="6"/>
        <v>7253.3566969999993</v>
      </c>
      <c r="H32" s="45">
        <f t="shared" si="5"/>
        <v>63.623078871687113</v>
      </c>
      <c r="I32" s="45"/>
      <c r="J32" s="46">
        <v>108952.529469</v>
      </c>
      <c r="K32" s="46">
        <v>176596.32309799999</v>
      </c>
      <c r="L32" s="44">
        <f t="shared" si="23"/>
        <v>17.245617866838973</v>
      </c>
      <c r="M32" s="159"/>
      <c r="N32" s="156"/>
      <c r="O32" s="156"/>
      <c r="P32" s="156"/>
      <c r="Q32" s="156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s="22" customFormat="1" ht="15" customHeight="1" x14ac:dyDescent="0.2">
      <c r="A33" s="41"/>
      <c r="B33" s="42" t="s">
        <v>100</v>
      </c>
      <c r="C33" s="46">
        <v>3790.2583880000002</v>
      </c>
      <c r="D33" s="46">
        <v>4787.5745969999998</v>
      </c>
      <c r="E33" s="46">
        <v>4019.2918730000001</v>
      </c>
      <c r="F33" s="44">
        <f t="shared" si="22"/>
        <v>3.6266834089598383</v>
      </c>
      <c r="G33" s="45">
        <f t="shared" si="6"/>
        <v>229.03348499999993</v>
      </c>
      <c r="H33" s="45">
        <f t="shared" si="5"/>
        <v>6.0426879002529867</v>
      </c>
      <c r="I33" s="45"/>
      <c r="J33" s="46">
        <v>33501.394335000005</v>
      </c>
      <c r="K33" s="46">
        <v>37175.778824000001</v>
      </c>
      <c r="L33" s="44">
        <f t="shared" si="23"/>
        <v>3.630422560638745</v>
      </c>
      <c r="M33" s="159"/>
      <c r="N33" s="156"/>
      <c r="O33" s="156"/>
      <c r="P33" s="156"/>
      <c r="Q33" s="156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s="22" customFormat="1" ht="8.1" customHeight="1" x14ac:dyDescent="0.2">
      <c r="A34" s="41"/>
      <c r="B34" s="42"/>
      <c r="C34" s="43"/>
      <c r="D34" s="43"/>
      <c r="E34" s="43"/>
      <c r="F34" s="44"/>
      <c r="G34" s="45"/>
      <c r="H34" s="45"/>
      <c r="I34" s="45"/>
      <c r="J34" s="43"/>
      <c r="K34" s="43"/>
      <c r="L34" s="44"/>
      <c r="M34" s="159"/>
      <c r="N34" s="156"/>
      <c r="O34" s="156"/>
      <c r="P34" s="156"/>
      <c r="Q34" s="15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s="22" customFormat="1" ht="15" customHeight="1" x14ac:dyDescent="0.2">
      <c r="A35" s="36" t="s">
        <v>111</v>
      </c>
      <c r="B35" s="38"/>
      <c r="C35" s="144">
        <v>3.8674330000000001</v>
      </c>
      <c r="D35" s="47">
        <v>0</v>
      </c>
      <c r="E35" s="47">
        <v>0</v>
      </c>
      <c r="F35" s="47">
        <f>E35/E$5*100</f>
        <v>0</v>
      </c>
      <c r="G35" s="40">
        <f>E35-C35</f>
        <v>-3.8674330000000001</v>
      </c>
      <c r="H35" s="47">
        <f t="shared" si="5"/>
        <v>-100</v>
      </c>
      <c r="I35" s="47"/>
      <c r="J35" s="144">
        <v>36.598106999999999</v>
      </c>
      <c r="K35" s="47">
        <v>0</v>
      </c>
      <c r="L35" s="47">
        <f>K35/K$5*100</f>
        <v>0</v>
      </c>
      <c r="M35" s="159"/>
      <c r="N35" s="156"/>
      <c r="O35" s="156"/>
      <c r="P35" s="156"/>
      <c r="Q35" s="15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s="22" customFormat="1" ht="15" customHeight="1" x14ac:dyDescent="0.2">
      <c r="A36" s="48" t="s">
        <v>110</v>
      </c>
      <c r="B36" s="49"/>
      <c r="C36" s="50">
        <f>+C35+C25+C23+C19+C11+C7</f>
        <v>72327.062219000014</v>
      </c>
      <c r="D36" s="50">
        <f>+D35+D25+D23+D19+D11+D7</f>
        <v>100694.18743399998</v>
      </c>
      <c r="E36" s="50">
        <f>+E35+E25+E23+E19+E11+E7</f>
        <v>87195.187448000011</v>
      </c>
      <c r="F36" s="51">
        <f>E36/E$5*100</f>
        <v>78.677874026294873</v>
      </c>
      <c r="G36" s="52">
        <f t="shared" si="6"/>
        <v>14868.125228999997</v>
      </c>
      <c r="H36" s="52">
        <f t="shared" si="5"/>
        <v>20.556794058606467</v>
      </c>
      <c r="I36" s="52"/>
      <c r="J36" s="50">
        <f>+J35+J25+J23+J19+J11+J7</f>
        <v>643598.63107200013</v>
      </c>
      <c r="K36" s="50">
        <f>+K35+K25+K23+K19+K11+K7</f>
        <v>808727.11613200011</v>
      </c>
      <c r="L36" s="51">
        <f>K36/K$5*100</f>
        <v>78.976722497350409</v>
      </c>
      <c r="M36" s="159"/>
      <c r="N36" s="156"/>
      <c r="O36" s="156"/>
      <c r="P36" s="156"/>
      <c r="Q36" s="156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s="22" customFormat="1" ht="15" customHeight="1" x14ac:dyDescent="0.2">
      <c r="A37" s="48" t="s">
        <v>108</v>
      </c>
      <c r="B37" s="49"/>
      <c r="C37" s="145">
        <v>27609.467103999999</v>
      </c>
      <c r="D37" s="145">
        <v>22795.655133</v>
      </c>
      <c r="E37" s="145">
        <v>23630.363606999999</v>
      </c>
      <c r="F37" s="51">
        <f>E37/E$5*100</f>
        <v>21.322125973705134</v>
      </c>
      <c r="G37" s="52">
        <f t="shared" si="6"/>
        <v>-3979.1034970000001</v>
      </c>
      <c r="H37" s="52">
        <f t="shared" si="5"/>
        <v>-14.412098147390594</v>
      </c>
      <c r="I37" s="52"/>
      <c r="J37" s="145">
        <v>238126.54178400003</v>
      </c>
      <c r="K37" s="145">
        <v>215279.81978399999</v>
      </c>
      <c r="L37" s="51">
        <f>K37/K$5*100</f>
        <v>21.023277502649602</v>
      </c>
      <c r="M37" s="159"/>
      <c r="N37" s="156"/>
      <c r="O37" s="156"/>
      <c r="P37" s="156"/>
      <c r="Q37" s="156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s="22" customFormat="1" x14ac:dyDescent="0.2">
      <c r="C38" s="98"/>
      <c r="D38" s="98"/>
      <c r="E38" s="98"/>
      <c r="J38" s="1"/>
      <c r="K38" s="84"/>
      <c r="M38" s="159"/>
      <c r="N38" s="156"/>
      <c r="O38" s="156"/>
      <c r="P38" s="156"/>
      <c r="Q38" s="156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s="22" customFormat="1" x14ac:dyDescent="0.2">
      <c r="C39" s="98"/>
      <c r="D39" s="98"/>
      <c r="E39" s="98"/>
      <c r="F39" s="53"/>
      <c r="G39" s="54"/>
      <c r="H39" s="54"/>
      <c r="J39" s="84"/>
      <c r="K39" s="84"/>
      <c r="L39" s="54"/>
      <c r="M39" s="159"/>
      <c r="N39" s="156"/>
      <c r="O39" s="156"/>
      <c r="P39" s="156"/>
      <c r="Q39" s="156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s="22" customFormat="1" x14ac:dyDescent="0.2">
      <c r="A40" s="23"/>
      <c r="B40" s="23"/>
      <c r="C40" s="55"/>
      <c r="D40" s="55"/>
      <c r="E40" s="55"/>
      <c r="G40" s="53"/>
      <c r="H40" s="53"/>
      <c r="J40" s="163"/>
      <c r="K40" s="163"/>
      <c r="M40" s="159"/>
      <c r="N40" s="156"/>
      <c r="O40" s="156"/>
      <c r="P40" s="156"/>
      <c r="Q40" s="156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s="22" customFormat="1" x14ac:dyDescent="0.2">
      <c r="C41" s="55"/>
      <c r="D41" s="55"/>
      <c r="E41" s="55"/>
      <c r="J41" s="163"/>
      <c r="K41" s="163"/>
      <c r="M41" s="159"/>
      <c r="N41" s="156"/>
      <c r="O41" s="156"/>
      <c r="P41" s="156"/>
      <c r="Q41" s="156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</sheetData>
  <mergeCells count="3">
    <mergeCell ref="C3:E3"/>
    <mergeCell ref="J3:L3"/>
    <mergeCell ref="G3:H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Appendix i</vt:lpstr>
      <vt:lpstr>Appendix ii-iii</vt:lpstr>
      <vt:lpstr>Appendix iv</vt:lpstr>
      <vt:lpstr>Appendix v</vt:lpstr>
      <vt:lpstr>Appendix vi</vt:lpstr>
      <vt:lpstr>'Appendix i'!Print_Area</vt:lpstr>
      <vt:lpstr>'Appendix ii-iii'!Print_Area</vt:lpstr>
      <vt:lpstr>'Appendix iv'!Print_Area</vt:lpstr>
      <vt:lpstr>'Appendix v'!Print_Area</vt:lpstr>
      <vt:lpstr>'Appendix vi'!Print_Area</vt:lpstr>
      <vt:lpstr>'Appendix 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Ainie Hamid</dc:creator>
  <cp:lastModifiedBy>Nur Sa'eda Humairah Khairul Nizat</cp:lastModifiedBy>
  <cp:lastPrinted>2024-10-18T01:52:43Z</cp:lastPrinted>
  <dcterms:created xsi:type="dcterms:W3CDTF">2020-06-23T08:33:49Z</dcterms:created>
  <dcterms:modified xsi:type="dcterms:W3CDTF">2024-10-18T01:54:42Z</dcterms:modified>
</cp:coreProperties>
</file>