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November 2024\CMS 112024\"/>
    </mc:Choice>
  </mc:AlternateContent>
  <xr:revisionPtr revIDLastSave="0" documentId="13_ncr:1_{38EDBFEF-CBAE-4BEF-9EDB-CB9D4894DC21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4" r:id="rId4"/>
    <sheet name="Appendix vi" sheetId="5" r:id="rId5"/>
  </sheets>
  <definedNames>
    <definedName name="_xlnm._FilterDatabase" localSheetId="0" hidden="1">'Appendix i'!$A$1:$L$91</definedName>
    <definedName name="_xlnm.Print_Area" localSheetId="0">'Appendix i'!$A$1:$L$91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vi'!$A$1:$K$37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2" l="1"/>
  <c r="J91" i="2"/>
  <c r="K91" i="2"/>
  <c r="L91" i="2"/>
  <c r="H91" i="2"/>
  <c r="I90" i="2"/>
  <c r="J90" i="2"/>
  <c r="K90" i="2"/>
  <c r="L90" i="2"/>
  <c r="H90" i="2"/>
  <c r="H89" i="2" l="1"/>
  <c r="I89" i="2"/>
  <c r="J89" i="2"/>
  <c r="K89" i="2"/>
  <c r="L89" i="2"/>
  <c r="L88" i="2" l="1"/>
  <c r="I88" i="2"/>
  <c r="J88" i="2"/>
  <c r="K88" i="2"/>
  <c r="H88" i="2"/>
  <c r="H36" i="2"/>
  <c r="I36" i="2"/>
  <c r="J36" i="2"/>
  <c r="K36" i="2"/>
  <c r="L36" i="2"/>
  <c r="H87" i="2" l="1"/>
  <c r="K7" i="6" l="1"/>
  <c r="J7" i="6"/>
  <c r="E7" i="6"/>
  <c r="D7" i="6"/>
  <c r="C7" i="6"/>
  <c r="L87" i="2"/>
  <c r="K87" i="2"/>
  <c r="J87" i="2"/>
  <c r="I87" i="2"/>
  <c r="L86" i="2"/>
  <c r="K86" i="2"/>
  <c r="J86" i="2"/>
  <c r="I86" i="2"/>
  <c r="H86" i="2"/>
  <c r="L46" i="4" l="1"/>
  <c r="G46" i="4"/>
  <c r="H46" i="4" s="1"/>
  <c r="F46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K37" i="4"/>
  <c r="L37" i="4" s="1"/>
  <c r="J37" i="4"/>
  <c r="E37" i="4"/>
  <c r="F44" i="4" s="1"/>
  <c r="D37" i="4"/>
  <c r="C37" i="4"/>
  <c r="L34" i="4"/>
  <c r="L33" i="4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K28" i="4"/>
  <c r="L28" i="4" s="1"/>
  <c r="J28" i="4"/>
  <c r="E28" i="4"/>
  <c r="F29" i="4" s="1"/>
  <c r="D28" i="4"/>
  <c r="C28" i="4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K7" i="4"/>
  <c r="L7" i="4" s="1"/>
  <c r="J7" i="4"/>
  <c r="E7" i="4"/>
  <c r="F25" i="4" s="1"/>
  <c r="D7" i="4"/>
  <c r="C7" i="4"/>
  <c r="G5" i="4"/>
  <c r="H5" i="4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38" i="6"/>
  <c r="H38" i="6" s="1"/>
  <c r="K37" i="6"/>
  <c r="L37" i="6" s="1"/>
  <c r="J37" i="6"/>
  <c r="E37" i="6"/>
  <c r="F43" i="6" s="1"/>
  <c r="D37" i="6"/>
  <c r="C37" i="6"/>
  <c r="L46" i="6"/>
  <c r="G46" i="6"/>
  <c r="H46" i="6" s="1"/>
  <c r="F46" i="6"/>
  <c r="K28" i="6"/>
  <c r="L28" i="6" s="1"/>
  <c r="J28" i="6"/>
  <c r="E28" i="6"/>
  <c r="F28" i="6" s="1"/>
  <c r="D28" i="6"/>
  <c r="C28" i="6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6" i="6"/>
  <c r="H26" i="6" s="1"/>
  <c r="F26" i="6"/>
  <c r="G25" i="6"/>
  <c r="H25" i="6" s="1"/>
  <c r="F25" i="6"/>
  <c r="G24" i="6"/>
  <c r="H24" i="6" s="1"/>
  <c r="F24" i="6"/>
  <c r="G23" i="6"/>
  <c r="H23" i="6" s="1"/>
  <c r="F23" i="6"/>
  <c r="G22" i="6"/>
  <c r="H22" i="6" s="1"/>
  <c r="F22" i="6"/>
  <c r="G21" i="6"/>
  <c r="H21" i="6" s="1"/>
  <c r="F21" i="6"/>
  <c r="G20" i="6"/>
  <c r="H20" i="6" s="1"/>
  <c r="F20" i="6"/>
  <c r="G19" i="6"/>
  <c r="H19" i="6" s="1"/>
  <c r="F19" i="6"/>
  <c r="G18" i="6"/>
  <c r="H18" i="6" s="1"/>
  <c r="F18" i="6"/>
  <c r="G17" i="6"/>
  <c r="H17" i="6" s="1"/>
  <c r="F17" i="6"/>
  <c r="G16" i="6"/>
  <c r="H16" i="6" s="1"/>
  <c r="F16" i="6"/>
  <c r="G15" i="6"/>
  <c r="H15" i="6" s="1"/>
  <c r="F15" i="6"/>
  <c r="G14" i="6"/>
  <c r="H14" i="6" s="1"/>
  <c r="F14" i="6"/>
  <c r="G13" i="6"/>
  <c r="H13" i="6" s="1"/>
  <c r="F13" i="6"/>
  <c r="G12" i="6"/>
  <c r="H12" i="6" s="1"/>
  <c r="F12" i="6"/>
  <c r="G11" i="6"/>
  <c r="H11" i="6" s="1"/>
  <c r="F11" i="6"/>
  <c r="G10" i="6"/>
  <c r="H10" i="6" s="1"/>
  <c r="F10" i="6"/>
  <c r="G9" i="6"/>
  <c r="H9" i="6" s="1"/>
  <c r="F9" i="6"/>
  <c r="G8" i="6"/>
  <c r="H8" i="6" s="1"/>
  <c r="F8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G7" i="6"/>
  <c r="H7" i="6" s="1"/>
  <c r="F7" i="6"/>
  <c r="G5" i="6"/>
  <c r="H5" i="6" s="1"/>
  <c r="L44" i="7"/>
  <c r="G44" i="7"/>
  <c r="H44" i="7" s="1"/>
  <c r="F44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G75" i="7"/>
  <c r="H75" i="7" s="1"/>
  <c r="F75" i="7"/>
  <c r="G74" i="7"/>
  <c r="H74" i="7" s="1"/>
  <c r="F74" i="7"/>
  <c r="G73" i="7"/>
  <c r="H73" i="7" s="1"/>
  <c r="F73" i="7"/>
  <c r="G72" i="7"/>
  <c r="H72" i="7" s="1"/>
  <c r="F72" i="7"/>
  <c r="G71" i="7"/>
  <c r="H71" i="7" s="1"/>
  <c r="F71" i="7"/>
  <c r="G70" i="7"/>
  <c r="H70" i="7" s="1"/>
  <c r="F70" i="7"/>
  <c r="G69" i="7"/>
  <c r="H69" i="7" s="1"/>
  <c r="F69" i="7"/>
  <c r="G68" i="7"/>
  <c r="H68" i="7" s="1"/>
  <c r="F68" i="7"/>
  <c r="G67" i="7"/>
  <c r="H67" i="7" s="1"/>
  <c r="F67" i="7"/>
  <c r="G66" i="7"/>
  <c r="H66" i="7" s="1"/>
  <c r="F66" i="7"/>
  <c r="G65" i="7"/>
  <c r="H65" i="7" s="1"/>
  <c r="F65" i="7"/>
  <c r="G64" i="7"/>
  <c r="H64" i="7" s="1"/>
  <c r="F64" i="7"/>
  <c r="G63" i="7"/>
  <c r="H63" i="7" s="1"/>
  <c r="F63" i="7"/>
  <c r="G62" i="7"/>
  <c r="H62" i="7" s="1"/>
  <c r="F62" i="7"/>
  <c r="G61" i="7"/>
  <c r="H61" i="7" s="1"/>
  <c r="F61" i="7"/>
  <c r="G60" i="7"/>
  <c r="H60" i="7" s="1"/>
  <c r="F60" i="7"/>
  <c r="G59" i="7"/>
  <c r="H59" i="7" s="1"/>
  <c r="F59" i="7"/>
  <c r="G58" i="7"/>
  <c r="H58" i="7" s="1"/>
  <c r="F58" i="7"/>
  <c r="G57" i="7"/>
  <c r="H57" i="7" s="1"/>
  <c r="F57" i="7"/>
  <c r="G56" i="7"/>
  <c r="H56" i="7" s="1"/>
  <c r="F56" i="7"/>
  <c r="G55" i="7"/>
  <c r="H55" i="7" s="1"/>
  <c r="F55" i="7"/>
  <c r="G54" i="7"/>
  <c r="H54" i="7" s="1"/>
  <c r="F54" i="7"/>
  <c r="G53" i="7"/>
  <c r="H53" i="7" s="1"/>
  <c r="F53" i="7"/>
  <c r="G52" i="7"/>
  <c r="H52" i="7" s="1"/>
  <c r="F52" i="7"/>
  <c r="G51" i="7"/>
  <c r="H51" i="7" s="1"/>
  <c r="F51" i="7"/>
  <c r="G50" i="7"/>
  <c r="H50" i="7" s="1"/>
  <c r="F50" i="7"/>
  <c r="G49" i="7"/>
  <c r="H49" i="7" s="1"/>
  <c r="F49" i="7"/>
  <c r="G48" i="7"/>
  <c r="H48" i="7" s="1"/>
  <c r="F48" i="7"/>
  <c r="G47" i="7"/>
  <c r="H47" i="7" s="1"/>
  <c r="F47" i="7"/>
  <c r="G46" i="7"/>
  <c r="H46" i="7" s="1"/>
  <c r="F46" i="7"/>
  <c r="K76" i="7"/>
  <c r="K77" i="7" s="1"/>
  <c r="L77" i="7" s="1"/>
  <c r="J76" i="7"/>
  <c r="J77" i="7" s="1"/>
  <c r="E76" i="7"/>
  <c r="D76" i="7"/>
  <c r="D77" i="7" s="1"/>
  <c r="C76" i="7"/>
  <c r="C77" i="7" s="1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G36" i="7"/>
  <c r="H36" i="7" s="1"/>
  <c r="F36" i="7"/>
  <c r="G35" i="7"/>
  <c r="H35" i="7" s="1"/>
  <c r="F35" i="7"/>
  <c r="G34" i="7"/>
  <c r="H34" i="7" s="1"/>
  <c r="F34" i="7"/>
  <c r="G33" i="7"/>
  <c r="H33" i="7" s="1"/>
  <c r="F33" i="7"/>
  <c r="G32" i="7"/>
  <c r="H32" i="7" s="1"/>
  <c r="F32" i="7"/>
  <c r="G31" i="7"/>
  <c r="H31" i="7" s="1"/>
  <c r="F31" i="7"/>
  <c r="G30" i="7"/>
  <c r="H30" i="7" s="1"/>
  <c r="F30" i="7"/>
  <c r="G29" i="7"/>
  <c r="H29" i="7" s="1"/>
  <c r="F29" i="7"/>
  <c r="G28" i="7"/>
  <c r="H28" i="7" s="1"/>
  <c r="F28" i="7"/>
  <c r="G27" i="7"/>
  <c r="H27" i="7" s="1"/>
  <c r="F27" i="7"/>
  <c r="G26" i="7"/>
  <c r="H26" i="7" s="1"/>
  <c r="F26" i="7"/>
  <c r="G25" i="7"/>
  <c r="H25" i="7" s="1"/>
  <c r="F25" i="7"/>
  <c r="G24" i="7"/>
  <c r="H24" i="7" s="1"/>
  <c r="F24" i="7"/>
  <c r="G23" i="7"/>
  <c r="H23" i="7" s="1"/>
  <c r="F23" i="7"/>
  <c r="G22" i="7"/>
  <c r="H22" i="7" s="1"/>
  <c r="F22" i="7"/>
  <c r="G21" i="7"/>
  <c r="H21" i="7" s="1"/>
  <c r="F21" i="7"/>
  <c r="G20" i="7"/>
  <c r="H20" i="7" s="1"/>
  <c r="F20" i="7"/>
  <c r="G19" i="7"/>
  <c r="H19" i="7" s="1"/>
  <c r="F19" i="7"/>
  <c r="G18" i="7"/>
  <c r="H18" i="7" s="1"/>
  <c r="F18" i="7"/>
  <c r="G17" i="7"/>
  <c r="H17" i="7" s="1"/>
  <c r="F17" i="7"/>
  <c r="G16" i="7"/>
  <c r="H16" i="7" s="1"/>
  <c r="F16" i="7"/>
  <c r="G15" i="7"/>
  <c r="H15" i="7" s="1"/>
  <c r="F15" i="7"/>
  <c r="G14" i="7"/>
  <c r="H14" i="7" s="1"/>
  <c r="F14" i="7"/>
  <c r="G13" i="7"/>
  <c r="H13" i="7" s="1"/>
  <c r="F13" i="7"/>
  <c r="G12" i="7"/>
  <c r="H12" i="7" s="1"/>
  <c r="F12" i="7"/>
  <c r="G11" i="7"/>
  <c r="H11" i="7" s="1"/>
  <c r="F11" i="7"/>
  <c r="G10" i="7"/>
  <c r="H10" i="7" s="1"/>
  <c r="F10" i="7"/>
  <c r="G9" i="7"/>
  <c r="H9" i="7" s="1"/>
  <c r="F9" i="7"/>
  <c r="G8" i="7"/>
  <c r="H8" i="7" s="1"/>
  <c r="F8" i="7"/>
  <c r="G7" i="7"/>
  <c r="H7" i="7" s="1"/>
  <c r="F7" i="7"/>
  <c r="L5" i="7"/>
  <c r="G5" i="7"/>
  <c r="H5" i="7" s="1"/>
  <c r="F5" i="7"/>
  <c r="K37" i="7"/>
  <c r="K38" i="7" s="1"/>
  <c r="L38" i="7" s="1"/>
  <c r="J37" i="7"/>
  <c r="J38" i="7" s="1"/>
  <c r="E37" i="7"/>
  <c r="E38" i="7" s="1"/>
  <c r="D37" i="7"/>
  <c r="D38" i="7" s="1"/>
  <c r="C37" i="7"/>
  <c r="C38" i="7" s="1"/>
  <c r="K37" i="5"/>
  <c r="F37" i="5"/>
  <c r="G37" i="5" s="1"/>
  <c r="E37" i="5"/>
  <c r="K35" i="5"/>
  <c r="F35" i="5"/>
  <c r="G35" i="5" s="1"/>
  <c r="E35" i="5"/>
  <c r="K33" i="5"/>
  <c r="K32" i="5"/>
  <c r="K31" i="5"/>
  <c r="K30" i="5"/>
  <c r="K29" i="5"/>
  <c r="K28" i="5"/>
  <c r="K27" i="5"/>
  <c r="K26" i="5"/>
  <c r="F33" i="5"/>
  <c r="G33" i="5" s="1"/>
  <c r="E33" i="5"/>
  <c r="F32" i="5"/>
  <c r="G32" i="5" s="1"/>
  <c r="E32" i="5"/>
  <c r="F31" i="5"/>
  <c r="G31" i="5" s="1"/>
  <c r="E31" i="5"/>
  <c r="F30" i="5"/>
  <c r="G30" i="5" s="1"/>
  <c r="E30" i="5"/>
  <c r="F29" i="5"/>
  <c r="G29" i="5" s="1"/>
  <c r="E29" i="5"/>
  <c r="F28" i="5"/>
  <c r="G28" i="5" s="1"/>
  <c r="E28" i="5"/>
  <c r="F27" i="5"/>
  <c r="G27" i="5" s="1"/>
  <c r="E27" i="5"/>
  <c r="F26" i="5"/>
  <c r="G26" i="5" s="1"/>
  <c r="E26" i="5"/>
  <c r="J25" i="5"/>
  <c r="K25" i="5" s="1"/>
  <c r="I25" i="5"/>
  <c r="D25" i="5"/>
  <c r="C25" i="5"/>
  <c r="B25" i="5"/>
  <c r="F23" i="5"/>
  <c r="G23" i="5" s="1"/>
  <c r="E23" i="5"/>
  <c r="K23" i="5"/>
  <c r="K21" i="5"/>
  <c r="K20" i="5"/>
  <c r="F21" i="5"/>
  <c r="G21" i="5" s="1"/>
  <c r="E21" i="5"/>
  <c r="F20" i="5"/>
  <c r="G20" i="5" s="1"/>
  <c r="E20" i="5"/>
  <c r="J19" i="5"/>
  <c r="K19" i="5" s="1"/>
  <c r="I19" i="5"/>
  <c r="D19" i="5"/>
  <c r="E19" i="5" s="1"/>
  <c r="C19" i="5"/>
  <c r="B19" i="5"/>
  <c r="F17" i="5"/>
  <c r="G17" i="5" s="1"/>
  <c r="E17" i="5"/>
  <c r="F16" i="5"/>
  <c r="G16" i="5" s="1"/>
  <c r="E16" i="5"/>
  <c r="F15" i="5"/>
  <c r="G15" i="5" s="1"/>
  <c r="E15" i="5"/>
  <c r="F14" i="5"/>
  <c r="G14" i="5" s="1"/>
  <c r="E14" i="5"/>
  <c r="F13" i="5"/>
  <c r="G13" i="5" s="1"/>
  <c r="E13" i="5"/>
  <c r="F12" i="5"/>
  <c r="G12" i="5" s="1"/>
  <c r="E12" i="5"/>
  <c r="J11" i="5"/>
  <c r="K11" i="5" s="1"/>
  <c r="I11" i="5"/>
  <c r="D11" i="5"/>
  <c r="E11" i="5" s="1"/>
  <c r="C11" i="5"/>
  <c r="B11" i="5"/>
  <c r="K5" i="5"/>
  <c r="F5" i="5"/>
  <c r="G5" i="5" s="1"/>
  <c r="E5" i="5"/>
  <c r="J7" i="5"/>
  <c r="K7" i="5" s="1"/>
  <c r="I7" i="5"/>
  <c r="D7" i="5"/>
  <c r="E7" i="5" s="1"/>
  <c r="C7" i="5"/>
  <c r="B7" i="5"/>
  <c r="G38" i="7" l="1"/>
  <c r="H38" i="7" s="1"/>
  <c r="G28" i="6"/>
  <c r="H28" i="6" s="1"/>
  <c r="L38" i="6"/>
  <c r="L39" i="6"/>
  <c r="L40" i="6"/>
  <c r="L41" i="6"/>
  <c r="L42" i="6"/>
  <c r="L43" i="6"/>
  <c r="L44" i="6"/>
  <c r="F44" i="6"/>
  <c r="F42" i="6"/>
  <c r="I36" i="5"/>
  <c r="F31" i="4"/>
  <c r="F35" i="4"/>
  <c r="F39" i="4"/>
  <c r="G37" i="4"/>
  <c r="H37" i="4" s="1"/>
  <c r="F40" i="4"/>
  <c r="F34" i="4"/>
  <c r="L29" i="4"/>
  <c r="F41" i="4"/>
  <c r="F42" i="4"/>
  <c r="F43" i="4"/>
  <c r="L30" i="4"/>
  <c r="F38" i="4"/>
  <c r="F32" i="4"/>
  <c r="F33" i="4"/>
  <c r="L31" i="4"/>
  <c r="F30" i="4"/>
  <c r="L32" i="4"/>
  <c r="L42" i="4"/>
  <c r="L43" i="4"/>
  <c r="L29" i="6"/>
  <c r="L35" i="6"/>
  <c r="L30" i="6"/>
  <c r="L34" i="6"/>
  <c r="L31" i="6"/>
  <c r="L32" i="6"/>
  <c r="L33" i="6"/>
  <c r="F33" i="6"/>
  <c r="F35" i="6"/>
  <c r="F37" i="7"/>
  <c r="G37" i="7"/>
  <c r="H37" i="7" s="1"/>
  <c r="F38" i="7"/>
  <c r="L37" i="7"/>
  <c r="G76" i="7"/>
  <c r="H76" i="7" s="1"/>
  <c r="G37" i="6"/>
  <c r="H37" i="6" s="1"/>
  <c r="F38" i="6"/>
  <c r="F39" i="6"/>
  <c r="F40" i="6"/>
  <c r="F41" i="6"/>
  <c r="F29" i="6"/>
  <c r="F30" i="6"/>
  <c r="F31" i="6"/>
  <c r="L35" i="4"/>
  <c r="L38" i="4"/>
  <c r="L39" i="4"/>
  <c r="L40" i="4"/>
  <c r="L41" i="4"/>
  <c r="L44" i="4"/>
  <c r="F37" i="4"/>
  <c r="F11" i="4"/>
  <c r="F13" i="4"/>
  <c r="F18" i="4"/>
  <c r="F20" i="4"/>
  <c r="L8" i="4"/>
  <c r="L12" i="4"/>
  <c r="L16" i="4"/>
  <c r="L20" i="4"/>
  <c r="L24" i="4"/>
  <c r="F8" i="4"/>
  <c r="F15" i="4"/>
  <c r="F17" i="4"/>
  <c r="F22" i="4"/>
  <c r="F24" i="4"/>
  <c r="L9" i="4"/>
  <c r="L13" i="4"/>
  <c r="L17" i="4"/>
  <c r="L21" i="4"/>
  <c r="L25" i="4"/>
  <c r="G28" i="4"/>
  <c r="H28" i="4" s="1"/>
  <c r="L26" i="4"/>
  <c r="F10" i="4"/>
  <c r="F12" i="4"/>
  <c r="F19" i="4"/>
  <c r="F21" i="4"/>
  <c r="F26" i="4"/>
  <c r="L10" i="4"/>
  <c r="L14" i="4"/>
  <c r="L18" i="4"/>
  <c r="L22" i="4"/>
  <c r="F9" i="4"/>
  <c r="F14" i="4"/>
  <c r="F16" i="4"/>
  <c r="F23" i="4"/>
  <c r="L11" i="4"/>
  <c r="L15" i="4"/>
  <c r="L19" i="4"/>
  <c r="L23" i="4"/>
  <c r="F28" i="4"/>
  <c r="G7" i="4"/>
  <c r="H7" i="4" s="1"/>
  <c r="F7" i="4"/>
  <c r="F37" i="6"/>
  <c r="F32" i="6"/>
  <c r="F34" i="6"/>
  <c r="F76" i="7"/>
  <c r="E77" i="7"/>
  <c r="L76" i="7"/>
  <c r="C36" i="5"/>
  <c r="B36" i="5"/>
  <c r="D36" i="5"/>
  <c r="E36" i="5" s="1"/>
  <c r="J36" i="5"/>
  <c r="K36" i="5" s="1"/>
  <c r="F25" i="5"/>
  <c r="G25" i="5" s="1"/>
  <c r="E25" i="5"/>
  <c r="F19" i="5"/>
  <c r="G19" i="5" s="1"/>
  <c r="F11" i="5"/>
  <c r="G11" i="5" s="1"/>
  <c r="F7" i="5"/>
  <c r="G7" i="5" s="1"/>
  <c r="L85" i="2"/>
  <c r="K85" i="2"/>
  <c r="J85" i="2"/>
  <c r="I85" i="2"/>
  <c r="H85" i="2"/>
  <c r="L84" i="2"/>
  <c r="K84" i="2"/>
  <c r="J84" i="2"/>
  <c r="I84" i="2"/>
  <c r="H84" i="2"/>
  <c r="L83" i="2"/>
  <c r="K83" i="2"/>
  <c r="J83" i="2"/>
  <c r="I83" i="2"/>
  <c r="H83" i="2"/>
  <c r="L82" i="2"/>
  <c r="K82" i="2"/>
  <c r="J82" i="2"/>
  <c r="I82" i="2"/>
  <c r="H82" i="2"/>
  <c r="L81" i="2"/>
  <c r="K81" i="2"/>
  <c r="J81" i="2"/>
  <c r="I81" i="2"/>
  <c r="H81" i="2"/>
  <c r="L35" i="2"/>
  <c r="K35" i="2"/>
  <c r="J35" i="2"/>
  <c r="I35" i="2"/>
  <c r="H35" i="2"/>
  <c r="L34" i="2"/>
  <c r="K34" i="2"/>
  <c r="J34" i="2"/>
  <c r="I34" i="2"/>
  <c r="H34" i="2"/>
  <c r="L13" i="2"/>
  <c r="K13" i="2"/>
  <c r="J13" i="2"/>
  <c r="I13" i="2"/>
  <c r="H13" i="2"/>
  <c r="F36" i="5" l="1"/>
  <c r="G36" i="5" s="1"/>
  <c r="G77" i="7"/>
  <c r="H77" i="7" s="1"/>
  <c r="F77" i="7"/>
</calcChain>
</file>

<file path=xl/sharedStrings.xml><?xml version="1.0" encoding="utf-8"?>
<sst xmlns="http://schemas.openxmlformats.org/spreadsheetml/2006/main" count="386" uniqueCount="190">
  <si>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</si>
  <si>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</si>
  <si>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</si>
  <si>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</si>
  <si>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</si>
  <si>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</si>
  <si>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</si>
  <si>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</si>
  <si>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</si>
  <si>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</si>
  <si>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</si>
  <si>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</si>
  <si>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</si>
  <si>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</si>
  <si>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</si>
  <si>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</si>
  <si>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</si>
  <si>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</si>
  <si>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</si>
  <si>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</si>
  <si>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</si>
  <si>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</si>
  <si>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</si>
  <si>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</si>
  <si>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</si>
  <si>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</si>
  <si>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</si>
  <si>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</si>
  <si>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</si>
  <si>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</si>
  <si>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</si>
  <si>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JAN</t>
  </si>
  <si>
    <t>FEB</t>
  </si>
  <si>
    <t>APR</t>
  </si>
  <si>
    <t>JUN</t>
  </si>
  <si>
    <t>JUL</t>
  </si>
  <si>
    <t>SEP</t>
  </si>
  <si>
    <t>NOV</t>
  </si>
  <si>
    <t>Eksport Domestik</t>
  </si>
  <si>
    <t>Import</t>
  </si>
  <si>
    <t>Jumlah Dagangan</t>
  </si>
  <si>
    <t xml:space="preserve">Imbangan Dagangan </t>
  </si>
  <si>
    <t>Perubahan Tahunan</t>
  </si>
  <si>
    <t>Nilai RM Juta</t>
  </si>
  <si>
    <t>Tempoh</t>
  </si>
  <si>
    <t>Negara</t>
  </si>
  <si>
    <t>Bil</t>
  </si>
  <si>
    <t>Sumbangan 
(%)</t>
  </si>
  <si>
    <t>Jumlah Eksport</t>
  </si>
  <si>
    <t>Jumlah Import</t>
  </si>
  <si>
    <t>Nilai RM Juta (CIF)</t>
  </si>
  <si>
    <t>Barangan Elektrik &amp; Elektronik</t>
  </si>
  <si>
    <t>Keluaran Petroleum</t>
  </si>
  <si>
    <t>Kimia dan Bahan Kimia</t>
  </si>
  <si>
    <t>Jentera, Kelengkapan dan Peralatan</t>
  </si>
  <si>
    <t>Barangan Perkilangan Logam</t>
  </si>
  <si>
    <t>Keluaran Getah</t>
  </si>
  <si>
    <t>Kelengkapan Pengangkutan</t>
  </si>
  <si>
    <t>Barangan Kayu</t>
  </si>
  <si>
    <t>Barang Kemas</t>
  </si>
  <si>
    <t>Getah Asli</t>
  </si>
  <si>
    <t>Minyak Sayuran Lain</t>
  </si>
  <si>
    <t>Kayu Balak</t>
  </si>
  <si>
    <t>Petroleum Mentah</t>
  </si>
  <si>
    <t>Timah</t>
  </si>
  <si>
    <t>Hasil Galian Lain</t>
  </si>
  <si>
    <t>Lain-Lain</t>
  </si>
  <si>
    <t>Perlombongan</t>
  </si>
  <si>
    <t>Pertanian</t>
  </si>
  <si>
    <t>Pembuatan</t>
  </si>
  <si>
    <t>Lain-lain</t>
  </si>
  <si>
    <t>Barangan Modal</t>
  </si>
  <si>
    <t>Barangan Modal (Kecuali Alat Kelengkapan Pengangkutan)</t>
  </si>
  <si>
    <t>Alat Kelengkapan Pengangkutan Perindustrian</t>
  </si>
  <si>
    <t>Barangan Tahan Lama</t>
  </si>
  <si>
    <t>Makanan dan Minuman, Utama, Khusus Untuk Penggunaan Isirumah</t>
  </si>
  <si>
    <t>Makanan dan Minuman, Diproses, Khusus Untuk Penggunaan Isirumah</t>
  </si>
  <si>
    <t>Barangan Tidak Tahan Lama</t>
  </si>
  <si>
    <t>Barangan Separa Tahan Lama</t>
  </si>
  <si>
    <t>Alat Kelengkapan Pengangkutan Bukan Perindustrian</t>
  </si>
  <si>
    <t>Alat Kelengkapan Pengangkutan Motokar Penumpang</t>
  </si>
  <si>
    <t>Barangan T.S.T.L</t>
  </si>
  <si>
    <t>Barangan Perantaraan</t>
  </si>
  <si>
    <t>Makanan &amp; Minuman, Utama, Khusus untuk Industri</t>
  </si>
  <si>
    <t>Makanan &amp; Minuman, Diproses, Khusus untuk Industri</t>
  </si>
  <si>
    <t>Bahan Api &amp; Pelincir, Utama</t>
  </si>
  <si>
    <t>Bahan Api &amp; Pelincir, Diproses, Lain-lain</t>
  </si>
  <si>
    <t>Bekalan Perindustrian, T.S.T.L, Utama</t>
  </si>
  <si>
    <t>Bekalan Perindustrian, T.S.T.L, Diproses</t>
  </si>
  <si>
    <t>Alat Ganti dan Aksesori untuk Kelengkapan Pengangkutan</t>
  </si>
  <si>
    <t>Transaksi Bawah RM5,000</t>
  </si>
  <si>
    <t>Import Tertangguh</t>
  </si>
  <si>
    <t>Eksport Semula</t>
  </si>
  <si>
    <t>Import Kasar</t>
  </si>
  <si>
    <t>Bil.</t>
  </si>
  <si>
    <t>-</t>
  </si>
  <si>
    <t>Barangan Penggunaan</t>
  </si>
  <si>
    <t>2021</t>
  </si>
  <si>
    <t>Sumbangan
 (%)</t>
  </si>
  <si>
    <t>Nilai RM juta (FOB)</t>
  </si>
  <si>
    <t>Nilai RM juta (CIF)</t>
  </si>
  <si>
    <t>2020</t>
  </si>
  <si>
    <t>Kategori  BEC</t>
  </si>
  <si>
    <t>ST1</t>
  </si>
  <si>
    <t>ST2</t>
  </si>
  <si>
    <t>ST3</t>
  </si>
  <si>
    <t>ST4</t>
  </si>
  <si>
    <t>MAC</t>
  </si>
  <si>
    <t>MEI</t>
  </si>
  <si>
    <t>OGO</t>
  </si>
  <si>
    <t>OKT</t>
  </si>
  <si>
    <t>DIS</t>
  </si>
  <si>
    <t>Jadual  I : Eksport, Eksport Domestik, Import, Jumlah Dagangan dan Imbangan Dagangan</t>
  </si>
  <si>
    <t>Jadual II: Eksport Mengikut Negara Destinasi</t>
  </si>
  <si>
    <t>Jadual III: Import Mengikut Negara Asal</t>
  </si>
  <si>
    <t>Jadual IV: Eksport Mengikut Sektor dan Subsektor</t>
  </si>
  <si>
    <t>Jadual V: Import Mengikut Sektor dan Subsektor</t>
  </si>
  <si>
    <t>Jadual VI: Import mengikut Klasifikasi Penggunaan Akhir &amp; Kategori Ekonomi  Umum (BEC)</t>
  </si>
  <si>
    <t>Perubahan Tahunan (%)</t>
  </si>
  <si>
    <t>Eksport</t>
  </si>
  <si>
    <t>Sektor dan Subsektor</t>
  </si>
  <si>
    <t>2022</t>
  </si>
  <si>
    <t>Barangan Dua Guna</t>
  </si>
  <si>
    <t>Barangan Optik dan Saintifik</t>
  </si>
  <si>
    <t>Barangan Perkilangan Berasaskan Minyak Sawit</t>
  </si>
  <si>
    <t>Barangan Besi dan Keluli</t>
  </si>
  <si>
    <t>Barangan Makanan Diproses</t>
  </si>
  <si>
    <t>Tekstil, Pakaian dan Kasut</t>
  </si>
  <si>
    <t>Barangan Perkilangan Plastik</t>
  </si>
  <si>
    <t>Barangan Galian Bukan Logam</t>
  </si>
  <si>
    <t>Barangan Kertas Dan Palpa</t>
  </si>
  <si>
    <t>Barangan Minuman Dan Tembakau</t>
  </si>
  <si>
    <t>Barangan Perkilangan Lain</t>
  </si>
  <si>
    <t>Kayu Gergaji dan Kumai</t>
  </si>
  <si>
    <t>Makanan Laut Segar, Disejuk atau Beku</t>
  </si>
  <si>
    <t>Keluaran Pertanian Lain</t>
  </si>
  <si>
    <t>Gas Asli Cecair (LNG)</t>
  </si>
  <si>
    <t>Bijih Logam &amp; Serpihan Logam</t>
  </si>
  <si>
    <t>Petroleum Kondensat &amp; Minyak Petroleum Lain</t>
  </si>
  <si>
    <t>Baja Mentah &amp; Galian Mentah</t>
  </si>
  <si>
    <t>Bahan Api &amp; Pelincir, Diproses, Minyak 
Kenderaan</t>
  </si>
  <si>
    <t>Alat Ganti dan Aksesori Barangan Modal (Kecuali Alat Kelengkapan Pengangkutan)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</si>
  <si>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</si>
  <si>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</si>
  <si>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</si>
  <si>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</si>
  <si>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</si>
  <si>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</si>
  <si>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</si>
  <si>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</si>
  <si>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</si>
  <si>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</si>
  <si>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</si>
  <si>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</si>
  <si>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</si>
  <si>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</si>
  <si>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</si>
  <si>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</si>
  <si>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</si>
  <si>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</si>
  <si>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</si>
  <si>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</si>
  <si>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</si>
  <si>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</si>
  <si>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</si>
  <si>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</si>
  <si>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</si>
  <si>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</si>
  <si>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</si>
  <si>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</si>
  <si>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</si>
  <si>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</si>
  <si>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30 Negara Utama</t>
  </si>
  <si>
    <t>Lain-lain Negara</t>
  </si>
  <si>
    <t>Cameroon</t>
  </si>
  <si>
    <t>Minyak Sawit dan Keluaran Pertanian Berasaskan Minyak Sawit</t>
  </si>
  <si>
    <t>Qatar</t>
  </si>
  <si>
    <t>MAR</t>
  </si>
  <si>
    <t>MAY</t>
  </si>
  <si>
    <t>Nigeria</t>
  </si>
  <si>
    <t>Okt
2024</t>
  </si>
  <si>
    <t>EU</t>
  </si>
  <si>
    <t>Costa Rica</t>
  </si>
  <si>
    <t>2023 (JAN-NOV)</t>
  </si>
  <si>
    <t>2024 (JAN-NOV)</t>
  </si>
  <si>
    <t>Nov
2023</t>
  </si>
  <si>
    <t>Nov
2024</t>
  </si>
  <si>
    <t>Jan-Nov
2023</t>
  </si>
  <si>
    <t>Jan-Nov
2024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</si>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</sst>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-* #,##0.0_-;\-* #,##0.0_-;_-* &quot;-&quot;??_-;_-@_-"/>
    <numFmt numFmtId="168" formatCode="_(* #,##0.0_);_(* \(#,##0.0\);_(* &quot;-&quot;_);_(@_)"/>
    <numFmt numFmtId="169" formatCode="_(* #,##0.0_);_(* \(#,##0.0\);_(* &quot;-&quot;??_);_(@_)"/>
    <numFmt numFmtId="170" formatCode="_(* #,##0_);_(* \(#,##0\);_(* &quot;-&quot;??_);_(@_)"/>
    <numFmt numFmtId="171" formatCode="_-* #,##0.0_-;\-* #,##0.0_-;_-* &quot;-&quot;?_-;_-@_-"/>
    <numFmt numFmtId="172" formatCode="0.0%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9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171" fontId="11" fillId="0" borderId="0" xfId="0" applyNumberFormat="1" applyFont="1"/>
    <xf numFmtId="0" fontId="16" fillId="2" borderId="0" xfId="2" applyFont="1" applyFill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43" fontId="17" fillId="2" borderId="0" xfId="1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6" quotePrefix="1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3" fontId="17" fillId="2" borderId="0" xfId="1" applyFont="1" applyFill="1" applyBorder="1" applyAlignment="1">
      <alignment horizontal="center" vertical="center"/>
    </xf>
    <xf numFmtId="0" fontId="22" fillId="0" borderId="0" xfId="0" applyFont="1"/>
    <xf numFmtId="172" fontId="11" fillId="0" borderId="0" xfId="7" applyNumberFormat="1" applyFont="1"/>
    <xf numFmtId="0" fontId="17" fillId="2" borderId="0" xfId="3" applyFont="1" applyFill="1" applyAlignment="1">
      <alignment horizontal="left" vertical="center" wrapText="1"/>
    </xf>
    <xf numFmtId="0" fontId="17" fillId="2" borderId="0" xfId="3" applyFont="1" applyFill="1" applyAlignment="1">
      <alignment horizontal="right" vertical="center" wrapText="1"/>
    </xf>
    <xf numFmtId="0" fontId="17" fillId="2" borderId="0" xfId="2" applyFont="1" applyFill="1" applyAlignment="1">
      <alignment horizontal="right" vertical="center"/>
    </xf>
    <xf numFmtId="0" fontId="10" fillId="0" borderId="0" xfId="0" applyFont="1"/>
    <xf numFmtId="0" fontId="22" fillId="2" borderId="0" xfId="0" applyFont="1" applyFill="1"/>
    <xf numFmtId="0" fontId="20" fillId="2" borderId="0" xfId="0" applyFont="1" applyFill="1"/>
    <xf numFmtId="0" fontId="1" fillId="0" borderId="0" xfId="0" applyFont="1"/>
    <xf numFmtId="0" fontId="17" fillId="2" borderId="0" xfId="0" applyFont="1" applyFill="1" applyAlignment="1">
      <alignment wrapText="1"/>
    </xf>
    <xf numFmtId="0" fontId="15" fillId="0" borderId="0" xfId="0" applyFont="1"/>
    <xf numFmtId="0" fontId="17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wrapText="1"/>
    </xf>
    <xf numFmtId="172" fontId="1" fillId="0" borderId="0" xfId="7" applyNumberFormat="1" applyFont="1" applyBorder="1"/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8" fillId="4" borderId="0" xfId="0" quotePrefix="1" applyFont="1" applyFill="1" applyAlignment="1">
      <alignment horizontal="left"/>
    </xf>
    <xf numFmtId="0" fontId="23" fillId="4" borderId="0" xfId="0" applyFont="1" applyFill="1"/>
    <xf numFmtId="0" fontId="15" fillId="3" borderId="0" xfId="0" quotePrefix="1" applyFont="1" applyFill="1" applyAlignment="1">
      <alignment horizontal="center"/>
    </xf>
    <xf numFmtId="0" fontId="15" fillId="3" borderId="0" xfId="0" applyFont="1" applyFill="1" applyAlignment="1">
      <alignment horizontal="left" indent="1"/>
    </xf>
    <xf numFmtId="166" fontId="15" fillId="3" borderId="0" xfId="1" applyNumberFormat="1" applyFont="1" applyFill="1" applyBorder="1"/>
    <xf numFmtId="167" fontId="15" fillId="3" borderId="0" xfId="1" applyNumberFormat="1" applyFont="1" applyFill="1" applyBorder="1"/>
    <xf numFmtId="168" fontId="15" fillId="3" borderId="0" xfId="0" applyNumberFormat="1" applyFont="1" applyFill="1"/>
    <xf numFmtId="169" fontId="15" fillId="3" borderId="0" xfId="1" applyNumberFormat="1" applyFont="1" applyFill="1" applyBorder="1"/>
    <xf numFmtId="0" fontId="17" fillId="4" borderId="0" xfId="0" quotePrefix="1" applyFont="1" applyFill="1" applyAlignment="1">
      <alignment horizontal="center"/>
    </xf>
    <xf numFmtId="0" fontId="18" fillId="4" borderId="0" xfId="0" applyFont="1" applyFill="1" applyAlignment="1">
      <alignment horizontal="left" indent="1"/>
    </xf>
    <xf numFmtId="166" fontId="18" fillId="4" borderId="0" xfId="1" applyNumberFormat="1" applyFont="1" applyFill="1" applyBorder="1"/>
    <xf numFmtId="167" fontId="18" fillId="4" borderId="0" xfId="1" applyNumberFormat="1" applyFont="1" applyFill="1" applyBorder="1"/>
    <xf numFmtId="168" fontId="18" fillId="4" borderId="0" xfId="0" applyNumberFormat="1" applyFont="1" applyFill="1"/>
    <xf numFmtId="169" fontId="18" fillId="4" borderId="0" xfId="1" applyNumberFormat="1" applyFont="1" applyFill="1" applyBorder="1"/>
    <xf numFmtId="166" fontId="19" fillId="5" borderId="0" xfId="1" applyNumberFormat="1" applyFont="1" applyFill="1" applyBorder="1" applyAlignment="1">
      <alignment horizontal="left"/>
    </xf>
    <xf numFmtId="166" fontId="20" fillId="5" borderId="0" xfId="1" applyNumberFormat="1" applyFont="1" applyFill="1" applyBorder="1"/>
    <xf numFmtId="166" fontId="19" fillId="5" borderId="0" xfId="1" applyNumberFormat="1" applyFont="1" applyFill="1" applyBorder="1"/>
    <xf numFmtId="168" fontId="19" fillId="5" borderId="0" xfId="0" applyNumberFormat="1" applyFont="1" applyFill="1"/>
    <xf numFmtId="169" fontId="19" fillId="5" borderId="0" xfId="1" applyNumberFormat="1" applyFont="1" applyFill="1" applyBorder="1"/>
    <xf numFmtId="167" fontId="19" fillId="5" borderId="0" xfId="1" applyNumberFormat="1" applyFont="1" applyFill="1" applyBorder="1"/>
    <xf numFmtId="0" fontId="14" fillId="3" borderId="0" xfId="0" applyFont="1" applyFill="1"/>
    <xf numFmtId="0" fontId="14" fillId="3" borderId="0" xfId="0" applyFont="1" applyFill="1" applyAlignment="1">
      <alignment wrapText="1"/>
    </xf>
    <xf numFmtId="167" fontId="15" fillId="3" borderId="0" xfId="1" applyNumberFormat="1" applyFont="1" applyFill="1" applyBorder="1" applyAlignment="1">
      <alignment vertical="top"/>
    </xf>
    <xf numFmtId="169" fontId="15" fillId="3" borderId="0" xfId="1" applyNumberFormat="1" applyFont="1" applyFill="1" applyBorder="1" applyAlignment="1">
      <alignment vertical="top"/>
    </xf>
    <xf numFmtId="0" fontId="21" fillId="3" borderId="0" xfId="0" applyFont="1" applyFill="1"/>
    <xf numFmtId="0" fontId="14" fillId="3" borderId="0" xfId="0" applyFont="1" applyFill="1" applyAlignment="1">
      <alignment vertical="top" wrapText="1"/>
    </xf>
    <xf numFmtId="0" fontId="19" fillId="5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 indent="1"/>
    </xf>
    <xf numFmtId="167" fontId="15" fillId="3" borderId="0" xfId="1" applyNumberFormat="1" applyFont="1" applyFill="1" applyBorder="1" applyAlignment="1">
      <alignment vertical="center"/>
    </xf>
    <xf numFmtId="167" fontId="15" fillId="3" borderId="0" xfId="1" applyNumberFormat="1" applyFont="1" applyFill="1" applyBorder="1" applyAlignment="1"/>
    <xf numFmtId="0" fontId="15" fillId="3" borderId="0" xfId="0" applyFont="1" applyFill="1" applyAlignment="1">
      <alignment horizontal="left" wrapText="1" indent="1"/>
    </xf>
    <xf numFmtId="0" fontId="19" fillId="4" borderId="0" xfId="0" applyFont="1" applyFill="1"/>
    <xf numFmtId="169" fontId="19" fillId="4" borderId="0" xfId="1" applyNumberFormat="1" applyFont="1" applyFill="1" applyBorder="1"/>
    <xf numFmtId="166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166" fontId="19" fillId="4" borderId="0" xfId="1" applyNumberFormat="1" applyFont="1" applyFill="1" applyBorder="1" applyAlignment="1"/>
    <xf numFmtId="167" fontId="19" fillId="5" borderId="0" xfId="1" applyNumberFormat="1" applyFont="1" applyFill="1" applyBorder="1" applyAlignment="1"/>
    <xf numFmtId="169" fontId="19" fillId="5" borderId="0" xfId="1" applyNumberFormat="1" applyFont="1" applyFill="1" applyBorder="1" applyAlignment="1"/>
    <xf numFmtId="167" fontId="19" fillId="4" borderId="0" xfId="1" applyNumberFormat="1" applyFont="1" applyFill="1" applyBorder="1" applyAlignment="1"/>
    <xf numFmtId="169" fontId="19" fillId="4" borderId="0" xfId="1" applyNumberFormat="1" applyFont="1" applyFill="1" applyBorder="1" applyAlignment="1"/>
    <xf numFmtId="168" fontId="18" fillId="4" borderId="0" xfId="1" applyNumberFormat="1" applyFont="1" applyFill="1" applyBorder="1"/>
    <xf numFmtId="164" fontId="18" fillId="4" borderId="0" xfId="1" applyNumberFormat="1" applyFont="1" applyFill="1" applyBorder="1"/>
    <xf numFmtId="166" fontId="15" fillId="0" borderId="0" xfId="1" applyNumberFormat="1" applyFont="1" applyFill="1" applyBorder="1"/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wrapText="1"/>
    </xf>
    <xf numFmtId="0" fontId="17" fillId="7" borderId="0" xfId="0" quotePrefix="1" applyFont="1" applyFill="1" applyAlignment="1">
      <alignment horizontal="center"/>
    </xf>
    <xf numFmtId="0" fontId="18" fillId="7" borderId="0" xfId="0" applyFont="1" applyFill="1" applyAlignment="1">
      <alignment horizontal="left" indent="1"/>
    </xf>
    <xf numFmtId="166" fontId="18" fillId="7" borderId="0" xfId="1" applyNumberFormat="1" applyFont="1" applyFill="1" applyBorder="1"/>
    <xf numFmtId="167" fontId="18" fillId="7" borderId="0" xfId="1" applyNumberFormat="1" applyFont="1" applyFill="1" applyBorder="1"/>
    <xf numFmtId="168" fontId="18" fillId="7" borderId="0" xfId="1" applyNumberFormat="1" applyFont="1" applyFill="1" applyBorder="1"/>
    <xf numFmtId="168" fontId="18" fillId="7" borderId="0" xfId="0" applyNumberFormat="1" applyFont="1" applyFill="1"/>
    <xf numFmtId="0" fontId="18" fillId="7" borderId="0" xfId="0" applyFont="1" applyFill="1"/>
    <xf numFmtId="169" fontId="18" fillId="7" borderId="0" xfId="1" applyNumberFormat="1" applyFont="1" applyFill="1" applyBorder="1"/>
    <xf numFmtId="166" fontId="20" fillId="7" borderId="0" xfId="1" applyNumberFormat="1" applyFont="1" applyFill="1" applyBorder="1"/>
    <xf numFmtId="166" fontId="12" fillId="0" borderId="0" xfId="1" applyNumberFormat="1" applyFont="1"/>
    <xf numFmtId="166" fontId="11" fillId="0" borderId="0" xfId="1" applyNumberFormat="1" applyFont="1"/>
    <xf numFmtId="166" fontId="15" fillId="6" borderId="0" xfId="1" applyNumberFormat="1" applyFont="1" applyFill="1" applyBorder="1"/>
    <xf numFmtId="166" fontId="14" fillId="3" borderId="0" xfId="1" applyNumberFormat="1" applyFont="1" applyFill="1"/>
    <xf numFmtId="166" fontId="22" fillId="0" borderId="0" xfId="1" applyNumberFormat="1" applyFont="1"/>
    <xf numFmtId="166" fontId="18" fillId="7" borderId="0" xfId="1" applyNumberFormat="1" applyFont="1" applyFill="1" applyBorder="1" applyAlignment="1"/>
    <xf numFmtId="0" fontId="7" fillId="3" borderId="0" xfId="0" applyFont="1" applyFill="1" applyAlignment="1">
      <alignment horizontal="left" vertical="center" readingOrder="1"/>
    </xf>
    <xf numFmtId="0" fontId="13" fillId="3" borderId="0" xfId="2" applyFont="1" applyFill="1"/>
    <xf numFmtId="169" fontId="14" fillId="3" borderId="0" xfId="4" applyNumberFormat="1" applyFont="1" applyFill="1" applyBorder="1" applyAlignment="1">
      <alignment horizontal="right" vertical="top" wrapText="1"/>
    </xf>
    <xf numFmtId="166" fontId="13" fillId="3" borderId="0" xfId="1" applyNumberFormat="1" applyFont="1" applyFill="1" applyBorder="1"/>
    <xf numFmtId="0" fontId="17" fillId="3" borderId="0" xfId="6" quotePrefix="1" applyFont="1" applyFill="1" applyAlignment="1">
      <alignment horizontal="right" vertical="center" wrapText="1"/>
    </xf>
    <xf numFmtId="0" fontId="17" fillId="3" borderId="0" xfId="0" applyFont="1" applyFill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/>
    </xf>
    <xf numFmtId="168" fontId="15" fillId="3" borderId="0" xfId="1" applyNumberFormat="1" applyFont="1" applyFill="1" applyBorder="1"/>
    <xf numFmtId="0" fontId="11" fillId="3" borderId="0" xfId="0" applyFont="1" applyFill="1"/>
    <xf numFmtId="0" fontId="1" fillId="3" borderId="0" xfId="0" applyFont="1" applyFill="1"/>
    <xf numFmtId="0" fontId="1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169" fontId="18" fillId="7" borderId="0" xfId="1" applyNumberFormat="1" applyFont="1" applyFill="1" applyBorder="1" applyAlignment="1"/>
    <xf numFmtId="166" fontId="15" fillId="3" borderId="0" xfId="1" applyNumberFormat="1" applyFont="1" applyFill="1" applyBorder="1" applyAlignment="1"/>
    <xf numFmtId="169" fontId="15" fillId="3" borderId="0" xfId="1" applyNumberFormat="1" applyFont="1" applyFill="1" applyBorder="1" applyAlignment="1"/>
    <xf numFmtId="170" fontId="15" fillId="3" borderId="0" xfId="1" applyNumberFormat="1" applyFont="1" applyFill="1" applyBorder="1" applyAlignment="1"/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13" fillId="3" borderId="0" xfId="2" applyFont="1" applyFill="1" applyAlignment="1">
      <alignment horizontal="left"/>
    </xf>
    <xf numFmtId="166" fontId="13" fillId="3" borderId="0" xfId="1" applyNumberFormat="1" applyFont="1" applyFill="1" applyBorder="1" applyAlignment="1">
      <alignment horizontal="right"/>
    </xf>
    <xf numFmtId="166" fontId="13" fillId="3" borderId="0" xfId="1" applyNumberFormat="1" applyFont="1" applyFill="1" applyBorder="1" applyAlignment="1">
      <alignment horizontal="right" vertical="top"/>
    </xf>
    <xf numFmtId="166" fontId="13" fillId="3" borderId="0" xfId="1" applyNumberFormat="1" applyFont="1" applyFill="1" applyBorder="1" applyAlignment="1"/>
    <xf numFmtId="169" fontId="14" fillId="3" borderId="0" xfId="4" applyNumberFormat="1" applyFont="1" applyFill="1" applyBorder="1" applyAlignment="1">
      <alignment horizontal="right" wrapText="1"/>
    </xf>
    <xf numFmtId="0" fontId="13" fillId="3" borderId="0" xfId="3" applyFont="1" applyFill="1" applyAlignment="1">
      <alignment horizontal="left" vertical="top" wrapText="1"/>
    </xf>
    <xf numFmtId="170" fontId="14" fillId="3" borderId="0" xfId="4" applyNumberFormat="1" applyFont="1" applyFill="1" applyBorder="1" applyAlignment="1">
      <alignment horizontal="right" wrapText="1"/>
    </xf>
    <xf numFmtId="166" fontId="14" fillId="3" borderId="0" xfId="1" applyNumberFormat="1" applyFont="1" applyFill="1" applyBorder="1" applyAlignment="1">
      <alignment horizontal="right" wrapText="1"/>
    </xf>
    <xf numFmtId="169" fontId="14" fillId="3" borderId="0" xfId="4" quotePrefix="1" applyNumberFormat="1" applyFont="1" applyFill="1" applyBorder="1" applyAlignment="1">
      <alignment horizontal="right" wrapText="1"/>
    </xf>
    <xf numFmtId="0" fontId="6" fillId="3" borderId="0" xfId="2" applyFont="1" applyFill="1"/>
    <xf numFmtId="0" fontId="9" fillId="3" borderId="0" xfId="0" applyFont="1" applyFill="1"/>
    <xf numFmtId="0" fontId="1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43" fontId="17" fillId="3" borderId="0" xfId="1" applyFont="1" applyFill="1" applyBorder="1" applyAlignment="1">
      <alignment horizontal="center" vertical="center"/>
    </xf>
    <xf numFmtId="0" fontId="10" fillId="3" borderId="0" xfId="0" applyFont="1" applyFill="1"/>
    <xf numFmtId="0" fontId="22" fillId="3" borderId="0" xfId="0" applyFont="1" applyFill="1"/>
    <xf numFmtId="167" fontId="15" fillId="3" borderId="0" xfId="1" applyNumberFormat="1" applyFont="1" applyFill="1" applyBorder="1" applyAlignment="1">
      <alignment vertical="top" wrapText="1"/>
    </xf>
    <xf numFmtId="168" fontId="15" fillId="3" borderId="0" xfId="0" applyNumberFormat="1" applyFont="1" applyFill="1" applyAlignment="1">
      <alignment vertical="top"/>
    </xf>
    <xf numFmtId="0" fontId="17" fillId="3" borderId="0" xfId="0" applyFont="1" applyFill="1" applyAlignment="1">
      <alignment horizontal="center" vertical="center" wrapText="1"/>
    </xf>
    <xf numFmtId="166" fontId="20" fillId="3" borderId="0" xfId="6" quotePrefix="1" applyNumberFormat="1" applyFont="1" applyFill="1" applyAlignment="1">
      <alignment horizontal="right" vertical="center" wrapText="1"/>
    </xf>
    <xf numFmtId="169" fontId="15" fillId="3" borderId="0" xfId="1" applyNumberFormat="1" applyFont="1" applyFill="1" applyBorder="1" applyAlignment="1">
      <alignment vertical="center"/>
    </xf>
    <xf numFmtId="166" fontId="15" fillId="3" borderId="0" xfId="1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66" fontId="19" fillId="3" borderId="0" xfId="1" applyNumberFormat="1" applyFont="1" applyFill="1" applyBorder="1"/>
    <xf numFmtId="167" fontId="19" fillId="3" borderId="0" xfId="1" applyNumberFormat="1" applyFont="1" applyFill="1" applyBorder="1"/>
    <xf numFmtId="168" fontId="19" fillId="3" borderId="0" xfId="0" applyNumberFormat="1" applyFont="1" applyFill="1"/>
    <xf numFmtId="169" fontId="19" fillId="3" borderId="0" xfId="1" applyNumberFormat="1" applyFont="1" applyFill="1" applyBorder="1"/>
    <xf numFmtId="170" fontId="14" fillId="3" borderId="0" xfId="4" applyNumberFormat="1" applyFont="1" applyFill="1" applyBorder="1" applyAlignment="1">
      <alignment horizontal="right" vertical="top" wrapText="1"/>
    </xf>
    <xf numFmtId="166" fontId="18" fillId="5" borderId="0" xfId="1" applyNumberFormat="1" applyFont="1" applyFill="1" applyBorder="1"/>
    <xf numFmtId="167" fontId="18" fillId="5" borderId="0" xfId="1" applyNumberFormat="1" applyFont="1" applyFill="1" applyBorder="1"/>
    <xf numFmtId="168" fontId="18" fillId="5" borderId="0" xfId="0" applyNumberFormat="1" applyFont="1" applyFill="1"/>
    <xf numFmtId="169" fontId="18" fillId="5" borderId="0" xfId="1" applyNumberFormat="1" applyFont="1" applyFill="1" applyBorder="1"/>
    <xf numFmtId="0" fontId="15" fillId="3" borderId="0" xfId="0" applyFont="1" applyFill="1"/>
    <xf numFmtId="0" fontId="15" fillId="3" borderId="0" xfId="0" applyFont="1" applyFill="1" applyAlignment="1">
      <alignment wrapText="1"/>
    </xf>
    <xf numFmtId="166" fontId="14" fillId="3" borderId="0" xfId="1" applyNumberFormat="1" applyFont="1" applyFill="1" applyAlignment="1">
      <alignment horizontal="left" wrapText="1"/>
    </xf>
    <xf numFmtId="0" fontId="15" fillId="3" borderId="0" xfId="0" applyFont="1" applyFill="1" applyAlignment="1">
      <alignment horizontal="left" wrapText="1"/>
    </xf>
    <xf numFmtId="170" fontId="14" fillId="3" borderId="0" xfId="4" applyNumberFormat="1" applyFont="1" applyFill="1" applyBorder="1" applyAlignment="1">
      <alignment wrapText="1"/>
    </xf>
    <xf numFmtId="0" fontId="17" fillId="2" borderId="1" xfId="2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43" fontId="17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</cellXfs>
  <cellStyles count="10">
    <cellStyle name="Comma" xfId="1" builtinId="3"/>
    <cellStyle name="Comma 10" xfId="4" xr:uid="{00000000-0005-0000-0000-000001000000}"/>
    <cellStyle name="Comma 10 4 2 4" xfId="8" xr:uid="{00000000-0005-0000-0000-000002000000}"/>
    <cellStyle name="Comma 12" xfId="5" xr:uid="{00000000-0005-0000-0000-000003000000}"/>
    <cellStyle name="Normal" xfId="0" builtinId="0"/>
    <cellStyle name="Normal 2" xfId="3" xr:uid="{00000000-0005-0000-0000-000005000000}"/>
    <cellStyle name="Normal 2 2 38" xfId="9" xr:uid="{2161E769-938C-49A0-9AAB-751F8A2C26F1}"/>
    <cellStyle name="Normal 4 2 2 10" xfId="2" xr:uid="{00000000-0005-0000-0000-000006000000}"/>
    <cellStyle name="Normal 9" xfId="6" xr:uid="{00000000-0005-0000-0000-000007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T95"/>
  <sheetViews>
    <sheetView tabSelected="1" view="pageBreakPreview" zoomScaleNormal="100" zoomScaleSheetLayoutView="100" workbookViewId="0">
      <selection activeCell="O7" sqref="O7"/>
    </sheetView>
  </sheetViews>
  <sheetFormatPr defaultRowHeight="12.75" x14ac:dyDescent="0.2"/>
  <cols>
    <col min="1" max="1" width="14.7109375" style="2" customWidth="1"/>
    <col min="2" max="2" width="12" style="2" bestFit="1" customWidth="1"/>
    <col min="3" max="4" width="9.7109375" style="2" customWidth="1"/>
    <col min="5" max="5" width="12" style="2" bestFit="1" customWidth="1"/>
    <col min="6" max="6" width="9.7109375" style="2" customWidth="1"/>
    <col min="7" max="7" width="0.85546875" style="2" customWidth="1"/>
    <col min="8" max="12" width="9.7109375" style="2" customWidth="1"/>
    <col min="13" max="243" width="9.140625" style="2"/>
    <col min="244" max="244" width="13.5703125" style="2" customWidth="1"/>
    <col min="245" max="245" width="9.7109375" style="2" customWidth="1"/>
    <col min="246" max="246" width="10.140625" style="2" customWidth="1"/>
    <col min="247" max="247" width="9.28515625" style="2" customWidth="1"/>
    <col min="248" max="248" width="10.5703125" style="2" customWidth="1"/>
    <col min="249" max="249" width="11.7109375" style="2" customWidth="1"/>
    <col min="250" max="250" width="1.140625" style="2" customWidth="1"/>
    <col min="251" max="251" width="9.28515625" style="2" customWidth="1"/>
    <col min="252" max="252" width="10.28515625" style="2" customWidth="1"/>
    <col min="253" max="253" width="8.85546875" style="2" customWidth="1"/>
    <col min="254" max="254" width="10.5703125" style="2" customWidth="1"/>
    <col min="255" max="255" width="10.85546875" style="2" customWidth="1"/>
    <col min="256" max="256" width="12" style="2" bestFit="1" customWidth="1"/>
    <col min="257" max="258" width="11" style="2" bestFit="1" customWidth="1"/>
    <col min="259" max="259" width="11.140625" style="2" bestFit="1" customWidth="1"/>
    <col min="260" max="260" width="10.140625" style="2" bestFit="1" customWidth="1"/>
    <col min="261" max="499" width="9.140625" style="2"/>
    <col min="500" max="500" width="13.5703125" style="2" customWidth="1"/>
    <col min="501" max="501" width="9.7109375" style="2" customWidth="1"/>
    <col min="502" max="502" width="10.140625" style="2" customWidth="1"/>
    <col min="503" max="503" width="9.28515625" style="2" customWidth="1"/>
    <col min="504" max="504" width="10.5703125" style="2" customWidth="1"/>
    <col min="505" max="505" width="11.7109375" style="2" customWidth="1"/>
    <col min="506" max="506" width="1.140625" style="2" customWidth="1"/>
    <col min="507" max="507" width="9.28515625" style="2" customWidth="1"/>
    <col min="508" max="508" width="10.28515625" style="2" customWidth="1"/>
    <col min="509" max="509" width="8.85546875" style="2" customWidth="1"/>
    <col min="510" max="510" width="10.5703125" style="2" customWidth="1"/>
    <col min="511" max="511" width="10.85546875" style="2" customWidth="1"/>
    <col min="512" max="512" width="12" style="2" bestFit="1" customWidth="1"/>
    <col min="513" max="514" width="11" style="2" bestFit="1" customWidth="1"/>
    <col min="515" max="515" width="11.140625" style="2" bestFit="1" customWidth="1"/>
    <col min="516" max="516" width="10.140625" style="2" bestFit="1" customWidth="1"/>
    <col min="517" max="755" width="9.140625" style="2"/>
    <col min="756" max="756" width="13.5703125" style="2" customWidth="1"/>
    <col min="757" max="757" width="9.7109375" style="2" customWidth="1"/>
    <col min="758" max="758" width="10.140625" style="2" customWidth="1"/>
    <col min="759" max="759" width="9.28515625" style="2" customWidth="1"/>
    <col min="760" max="760" width="10.5703125" style="2" customWidth="1"/>
    <col min="761" max="761" width="11.7109375" style="2" customWidth="1"/>
    <col min="762" max="762" width="1.140625" style="2" customWidth="1"/>
    <col min="763" max="763" width="9.28515625" style="2" customWidth="1"/>
    <col min="764" max="764" width="10.28515625" style="2" customWidth="1"/>
    <col min="765" max="765" width="8.85546875" style="2" customWidth="1"/>
    <col min="766" max="766" width="10.5703125" style="2" customWidth="1"/>
    <col min="767" max="767" width="10.85546875" style="2" customWidth="1"/>
    <col min="768" max="768" width="12" style="2" bestFit="1" customWidth="1"/>
    <col min="769" max="770" width="11" style="2" bestFit="1" customWidth="1"/>
    <col min="771" max="771" width="11.140625" style="2" bestFit="1" customWidth="1"/>
    <col min="772" max="772" width="10.140625" style="2" bestFit="1" customWidth="1"/>
    <col min="773" max="1011" width="9.140625" style="2"/>
    <col min="1012" max="1012" width="13.5703125" style="2" customWidth="1"/>
    <col min="1013" max="1013" width="9.7109375" style="2" customWidth="1"/>
    <col min="1014" max="1014" width="10.140625" style="2" customWidth="1"/>
    <col min="1015" max="1015" width="9.28515625" style="2" customWidth="1"/>
    <col min="1016" max="1016" width="10.5703125" style="2" customWidth="1"/>
    <col min="1017" max="1017" width="11.7109375" style="2" customWidth="1"/>
    <col min="1018" max="1018" width="1.140625" style="2" customWidth="1"/>
    <col min="1019" max="1019" width="9.28515625" style="2" customWidth="1"/>
    <col min="1020" max="1020" width="10.28515625" style="2" customWidth="1"/>
    <col min="1021" max="1021" width="8.85546875" style="2" customWidth="1"/>
    <col min="1022" max="1022" width="10.5703125" style="2" customWidth="1"/>
    <col min="1023" max="1023" width="10.85546875" style="2" customWidth="1"/>
    <col min="1024" max="1024" width="12" style="2" bestFit="1" customWidth="1"/>
    <col min="1025" max="1026" width="11" style="2" bestFit="1" customWidth="1"/>
    <col min="1027" max="1027" width="11.140625" style="2" bestFit="1" customWidth="1"/>
    <col min="1028" max="1028" width="10.140625" style="2" bestFit="1" customWidth="1"/>
    <col min="1029" max="1267" width="9.140625" style="2"/>
    <col min="1268" max="1268" width="13.5703125" style="2" customWidth="1"/>
    <col min="1269" max="1269" width="9.7109375" style="2" customWidth="1"/>
    <col min="1270" max="1270" width="10.140625" style="2" customWidth="1"/>
    <col min="1271" max="1271" width="9.28515625" style="2" customWidth="1"/>
    <col min="1272" max="1272" width="10.5703125" style="2" customWidth="1"/>
    <col min="1273" max="1273" width="11.7109375" style="2" customWidth="1"/>
    <col min="1274" max="1274" width="1.140625" style="2" customWidth="1"/>
    <col min="1275" max="1275" width="9.28515625" style="2" customWidth="1"/>
    <col min="1276" max="1276" width="10.28515625" style="2" customWidth="1"/>
    <col min="1277" max="1277" width="8.85546875" style="2" customWidth="1"/>
    <col min="1278" max="1278" width="10.5703125" style="2" customWidth="1"/>
    <col min="1279" max="1279" width="10.85546875" style="2" customWidth="1"/>
    <col min="1280" max="1280" width="12" style="2" bestFit="1" customWidth="1"/>
    <col min="1281" max="1282" width="11" style="2" bestFit="1" customWidth="1"/>
    <col min="1283" max="1283" width="11.140625" style="2" bestFit="1" customWidth="1"/>
    <col min="1284" max="1284" width="10.140625" style="2" bestFit="1" customWidth="1"/>
    <col min="1285" max="1523" width="9.140625" style="2"/>
    <col min="1524" max="1524" width="13.5703125" style="2" customWidth="1"/>
    <col min="1525" max="1525" width="9.7109375" style="2" customWidth="1"/>
    <col min="1526" max="1526" width="10.140625" style="2" customWidth="1"/>
    <col min="1527" max="1527" width="9.28515625" style="2" customWidth="1"/>
    <col min="1528" max="1528" width="10.5703125" style="2" customWidth="1"/>
    <col min="1529" max="1529" width="11.7109375" style="2" customWidth="1"/>
    <col min="1530" max="1530" width="1.140625" style="2" customWidth="1"/>
    <col min="1531" max="1531" width="9.28515625" style="2" customWidth="1"/>
    <col min="1532" max="1532" width="10.28515625" style="2" customWidth="1"/>
    <col min="1533" max="1533" width="8.85546875" style="2" customWidth="1"/>
    <col min="1534" max="1534" width="10.5703125" style="2" customWidth="1"/>
    <col min="1535" max="1535" width="10.85546875" style="2" customWidth="1"/>
    <col min="1536" max="1536" width="12" style="2" bestFit="1" customWidth="1"/>
    <col min="1537" max="1538" width="11" style="2" bestFit="1" customWidth="1"/>
    <col min="1539" max="1539" width="11.140625" style="2" bestFit="1" customWidth="1"/>
    <col min="1540" max="1540" width="10.140625" style="2" bestFit="1" customWidth="1"/>
    <col min="1541" max="1779" width="9.140625" style="2"/>
    <col min="1780" max="1780" width="13.5703125" style="2" customWidth="1"/>
    <col min="1781" max="1781" width="9.7109375" style="2" customWidth="1"/>
    <col min="1782" max="1782" width="10.140625" style="2" customWidth="1"/>
    <col min="1783" max="1783" width="9.28515625" style="2" customWidth="1"/>
    <col min="1784" max="1784" width="10.5703125" style="2" customWidth="1"/>
    <col min="1785" max="1785" width="11.7109375" style="2" customWidth="1"/>
    <col min="1786" max="1786" width="1.140625" style="2" customWidth="1"/>
    <col min="1787" max="1787" width="9.28515625" style="2" customWidth="1"/>
    <col min="1788" max="1788" width="10.28515625" style="2" customWidth="1"/>
    <col min="1789" max="1789" width="8.85546875" style="2" customWidth="1"/>
    <col min="1790" max="1790" width="10.5703125" style="2" customWidth="1"/>
    <col min="1791" max="1791" width="10.85546875" style="2" customWidth="1"/>
    <col min="1792" max="1792" width="12" style="2" bestFit="1" customWidth="1"/>
    <col min="1793" max="1794" width="11" style="2" bestFit="1" customWidth="1"/>
    <col min="1795" max="1795" width="11.140625" style="2" bestFit="1" customWidth="1"/>
    <col min="1796" max="1796" width="10.140625" style="2" bestFit="1" customWidth="1"/>
    <col min="1797" max="2035" width="9.140625" style="2"/>
    <col min="2036" max="2036" width="13.5703125" style="2" customWidth="1"/>
    <col min="2037" max="2037" width="9.7109375" style="2" customWidth="1"/>
    <col min="2038" max="2038" width="10.140625" style="2" customWidth="1"/>
    <col min="2039" max="2039" width="9.28515625" style="2" customWidth="1"/>
    <col min="2040" max="2040" width="10.5703125" style="2" customWidth="1"/>
    <col min="2041" max="2041" width="11.7109375" style="2" customWidth="1"/>
    <col min="2042" max="2042" width="1.140625" style="2" customWidth="1"/>
    <col min="2043" max="2043" width="9.28515625" style="2" customWidth="1"/>
    <col min="2044" max="2044" width="10.28515625" style="2" customWidth="1"/>
    <col min="2045" max="2045" width="8.85546875" style="2" customWidth="1"/>
    <col min="2046" max="2046" width="10.5703125" style="2" customWidth="1"/>
    <col min="2047" max="2047" width="10.85546875" style="2" customWidth="1"/>
    <col min="2048" max="2048" width="12" style="2" bestFit="1" customWidth="1"/>
    <col min="2049" max="2050" width="11" style="2" bestFit="1" customWidth="1"/>
    <col min="2051" max="2051" width="11.140625" style="2" bestFit="1" customWidth="1"/>
    <col min="2052" max="2052" width="10.140625" style="2" bestFit="1" customWidth="1"/>
    <col min="2053" max="2291" width="9.140625" style="2"/>
    <col min="2292" max="2292" width="13.5703125" style="2" customWidth="1"/>
    <col min="2293" max="2293" width="9.7109375" style="2" customWidth="1"/>
    <col min="2294" max="2294" width="10.140625" style="2" customWidth="1"/>
    <col min="2295" max="2295" width="9.28515625" style="2" customWidth="1"/>
    <col min="2296" max="2296" width="10.5703125" style="2" customWidth="1"/>
    <col min="2297" max="2297" width="11.7109375" style="2" customWidth="1"/>
    <col min="2298" max="2298" width="1.140625" style="2" customWidth="1"/>
    <col min="2299" max="2299" width="9.28515625" style="2" customWidth="1"/>
    <col min="2300" max="2300" width="10.28515625" style="2" customWidth="1"/>
    <col min="2301" max="2301" width="8.85546875" style="2" customWidth="1"/>
    <col min="2302" max="2302" width="10.5703125" style="2" customWidth="1"/>
    <col min="2303" max="2303" width="10.85546875" style="2" customWidth="1"/>
    <col min="2304" max="2304" width="12" style="2" bestFit="1" customWidth="1"/>
    <col min="2305" max="2306" width="11" style="2" bestFit="1" customWidth="1"/>
    <col min="2307" max="2307" width="11.140625" style="2" bestFit="1" customWidth="1"/>
    <col min="2308" max="2308" width="10.140625" style="2" bestFit="1" customWidth="1"/>
    <col min="2309" max="2547" width="9.140625" style="2"/>
    <col min="2548" max="2548" width="13.5703125" style="2" customWidth="1"/>
    <col min="2549" max="2549" width="9.7109375" style="2" customWidth="1"/>
    <col min="2550" max="2550" width="10.140625" style="2" customWidth="1"/>
    <col min="2551" max="2551" width="9.28515625" style="2" customWidth="1"/>
    <col min="2552" max="2552" width="10.5703125" style="2" customWidth="1"/>
    <col min="2553" max="2553" width="11.7109375" style="2" customWidth="1"/>
    <col min="2554" max="2554" width="1.140625" style="2" customWidth="1"/>
    <col min="2555" max="2555" width="9.28515625" style="2" customWidth="1"/>
    <col min="2556" max="2556" width="10.28515625" style="2" customWidth="1"/>
    <col min="2557" max="2557" width="8.85546875" style="2" customWidth="1"/>
    <col min="2558" max="2558" width="10.5703125" style="2" customWidth="1"/>
    <col min="2559" max="2559" width="10.85546875" style="2" customWidth="1"/>
    <col min="2560" max="2560" width="12" style="2" bestFit="1" customWidth="1"/>
    <col min="2561" max="2562" width="11" style="2" bestFit="1" customWidth="1"/>
    <col min="2563" max="2563" width="11.140625" style="2" bestFit="1" customWidth="1"/>
    <col min="2564" max="2564" width="10.140625" style="2" bestFit="1" customWidth="1"/>
    <col min="2565" max="2803" width="9.140625" style="2"/>
    <col min="2804" max="2804" width="13.5703125" style="2" customWidth="1"/>
    <col min="2805" max="2805" width="9.7109375" style="2" customWidth="1"/>
    <col min="2806" max="2806" width="10.140625" style="2" customWidth="1"/>
    <col min="2807" max="2807" width="9.28515625" style="2" customWidth="1"/>
    <col min="2808" max="2808" width="10.5703125" style="2" customWidth="1"/>
    <col min="2809" max="2809" width="11.7109375" style="2" customWidth="1"/>
    <col min="2810" max="2810" width="1.140625" style="2" customWidth="1"/>
    <col min="2811" max="2811" width="9.28515625" style="2" customWidth="1"/>
    <col min="2812" max="2812" width="10.28515625" style="2" customWidth="1"/>
    <col min="2813" max="2813" width="8.85546875" style="2" customWidth="1"/>
    <col min="2814" max="2814" width="10.5703125" style="2" customWidth="1"/>
    <col min="2815" max="2815" width="10.85546875" style="2" customWidth="1"/>
    <col min="2816" max="2816" width="12" style="2" bestFit="1" customWidth="1"/>
    <col min="2817" max="2818" width="11" style="2" bestFit="1" customWidth="1"/>
    <col min="2819" max="2819" width="11.140625" style="2" bestFit="1" customWidth="1"/>
    <col min="2820" max="2820" width="10.140625" style="2" bestFit="1" customWidth="1"/>
    <col min="2821" max="3059" width="9.140625" style="2"/>
    <col min="3060" max="3060" width="13.5703125" style="2" customWidth="1"/>
    <col min="3061" max="3061" width="9.7109375" style="2" customWidth="1"/>
    <col min="3062" max="3062" width="10.140625" style="2" customWidth="1"/>
    <col min="3063" max="3063" width="9.28515625" style="2" customWidth="1"/>
    <col min="3064" max="3064" width="10.5703125" style="2" customWidth="1"/>
    <col min="3065" max="3065" width="11.7109375" style="2" customWidth="1"/>
    <col min="3066" max="3066" width="1.140625" style="2" customWidth="1"/>
    <col min="3067" max="3067" width="9.28515625" style="2" customWidth="1"/>
    <col min="3068" max="3068" width="10.28515625" style="2" customWidth="1"/>
    <col min="3069" max="3069" width="8.85546875" style="2" customWidth="1"/>
    <col min="3070" max="3070" width="10.5703125" style="2" customWidth="1"/>
    <col min="3071" max="3071" width="10.85546875" style="2" customWidth="1"/>
    <col min="3072" max="3072" width="12" style="2" bestFit="1" customWidth="1"/>
    <col min="3073" max="3074" width="11" style="2" bestFit="1" customWidth="1"/>
    <col min="3075" max="3075" width="11.140625" style="2" bestFit="1" customWidth="1"/>
    <col min="3076" max="3076" width="10.140625" style="2" bestFit="1" customWidth="1"/>
    <col min="3077" max="3315" width="9.140625" style="2"/>
    <col min="3316" max="3316" width="13.5703125" style="2" customWidth="1"/>
    <col min="3317" max="3317" width="9.7109375" style="2" customWidth="1"/>
    <col min="3318" max="3318" width="10.140625" style="2" customWidth="1"/>
    <col min="3319" max="3319" width="9.28515625" style="2" customWidth="1"/>
    <col min="3320" max="3320" width="10.5703125" style="2" customWidth="1"/>
    <col min="3321" max="3321" width="11.7109375" style="2" customWidth="1"/>
    <col min="3322" max="3322" width="1.140625" style="2" customWidth="1"/>
    <col min="3323" max="3323" width="9.28515625" style="2" customWidth="1"/>
    <col min="3324" max="3324" width="10.28515625" style="2" customWidth="1"/>
    <col min="3325" max="3325" width="8.85546875" style="2" customWidth="1"/>
    <col min="3326" max="3326" width="10.5703125" style="2" customWidth="1"/>
    <col min="3327" max="3327" width="10.85546875" style="2" customWidth="1"/>
    <col min="3328" max="3328" width="12" style="2" bestFit="1" customWidth="1"/>
    <col min="3329" max="3330" width="11" style="2" bestFit="1" customWidth="1"/>
    <col min="3331" max="3331" width="11.140625" style="2" bestFit="1" customWidth="1"/>
    <col min="3332" max="3332" width="10.140625" style="2" bestFit="1" customWidth="1"/>
    <col min="3333" max="3571" width="9.140625" style="2"/>
    <col min="3572" max="3572" width="13.5703125" style="2" customWidth="1"/>
    <col min="3573" max="3573" width="9.7109375" style="2" customWidth="1"/>
    <col min="3574" max="3574" width="10.140625" style="2" customWidth="1"/>
    <col min="3575" max="3575" width="9.28515625" style="2" customWidth="1"/>
    <col min="3576" max="3576" width="10.5703125" style="2" customWidth="1"/>
    <col min="3577" max="3577" width="11.7109375" style="2" customWidth="1"/>
    <col min="3578" max="3578" width="1.140625" style="2" customWidth="1"/>
    <col min="3579" max="3579" width="9.28515625" style="2" customWidth="1"/>
    <col min="3580" max="3580" width="10.28515625" style="2" customWidth="1"/>
    <col min="3581" max="3581" width="8.85546875" style="2" customWidth="1"/>
    <col min="3582" max="3582" width="10.5703125" style="2" customWidth="1"/>
    <col min="3583" max="3583" width="10.85546875" style="2" customWidth="1"/>
    <col min="3584" max="3584" width="12" style="2" bestFit="1" customWidth="1"/>
    <col min="3585" max="3586" width="11" style="2" bestFit="1" customWidth="1"/>
    <col min="3587" max="3587" width="11.140625" style="2" bestFit="1" customWidth="1"/>
    <col min="3588" max="3588" width="10.140625" style="2" bestFit="1" customWidth="1"/>
    <col min="3589" max="3827" width="9.140625" style="2"/>
    <col min="3828" max="3828" width="13.5703125" style="2" customWidth="1"/>
    <col min="3829" max="3829" width="9.7109375" style="2" customWidth="1"/>
    <col min="3830" max="3830" width="10.140625" style="2" customWidth="1"/>
    <col min="3831" max="3831" width="9.28515625" style="2" customWidth="1"/>
    <col min="3832" max="3832" width="10.5703125" style="2" customWidth="1"/>
    <col min="3833" max="3833" width="11.7109375" style="2" customWidth="1"/>
    <col min="3834" max="3834" width="1.140625" style="2" customWidth="1"/>
    <col min="3835" max="3835" width="9.28515625" style="2" customWidth="1"/>
    <col min="3836" max="3836" width="10.28515625" style="2" customWidth="1"/>
    <col min="3837" max="3837" width="8.85546875" style="2" customWidth="1"/>
    <col min="3838" max="3838" width="10.5703125" style="2" customWidth="1"/>
    <col min="3839" max="3839" width="10.85546875" style="2" customWidth="1"/>
    <col min="3840" max="3840" width="12" style="2" bestFit="1" customWidth="1"/>
    <col min="3841" max="3842" width="11" style="2" bestFit="1" customWidth="1"/>
    <col min="3843" max="3843" width="11.140625" style="2" bestFit="1" customWidth="1"/>
    <col min="3844" max="3844" width="10.140625" style="2" bestFit="1" customWidth="1"/>
    <col min="3845" max="4083" width="9.140625" style="2"/>
    <col min="4084" max="4084" width="13.5703125" style="2" customWidth="1"/>
    <col min="4085" max="4085" width="9.7109375" style="2" customWidth="1"/>
    <col min="4086" max="4086" width="10.140625" style="2" customWidth="1"/>
    <col min="4087" max="4087" width="9.28515625" style="2" customWidth="1"/>
    <col min="4088" max="4088" width="10.5703125" style="2" customWidth="1"/>
    <col min="4089" max="4089" width="11.7109375" style="2" customWidth="1"/>
    <col min="4090" max="4090" width="1.140625" style="2" customWidth="1"/>
    <col min="4091" max="4091" width="9.28515625" style="2" customWidth="1"/>
    <col min="4092" max="4092" width="10.28515625" style="2" customWidth="1"/>
    <col min="4093" max="4093" width="8.85546875" style="2" customWidth="1"/>
    <col min="4094" max="4094" width="10.5703125" style="2" customWidth="1"/>
    <col min="4095" max="4095" width="10.85546875" style="2" customWidth="1"/>
    <col min="4096" max="4096" width="12" style="2" bestFit="1" customWidth="1"/>
    <col min="4097" max="4098" width="11" style="2" bestFit="1" customWidth="1"/>
    <col min="4099" max="4099" width="11.140625" style="2" bestFit="1" customWidth="1"/>
    <col min="4100" max="4100" width="10.140625" style="2" bestFit="1" customWidth="1"/>
    <col min="4101" max="4339" width="9.140625" style="2"/>
    <col min="4340" max="4340" width="13.5703125" style="2" customWidth="1"/>
    <col min="4341" max="4341" width="9.7109375" style="2" customWidth="1"/>
    <col min="4342" max="4342" width="10.140625" style="2" customWidth="1"/>
    <col min="4343" max="4343" width="9.28515625" style="2" customWidth="1"/>
    <col min="4344" max="4344" width="10.5703125" style="2" customWidth="1"/>
    <col min="4345" max="4345" width="11.7109375" style="2" customWidth="1"/>
    <col min="4346" max="4346" width="1.140625" style="2" customWidth="1"/>
    <col min="4347" max="4347" width="9.28515625" style="2" customWidth="1"/>
    <col min="4348" max="4348" width="10.28515625" style="2" customWidth="1"/>
    <col min="4349" max="4349" width="8.85546875" style="2" customWidth="1"/>
    <col min="4350" max="4350" width="10.5703125" style="2" customWidth="1"/>
    <col min="4351" max="4351" width="10.85546875" style="2" customWidth="1"/>
    <col min="4352" max="4352" width="12" style="2" bestFit="1" customWidth="1"/>
    <col min="4353" max="4354" width="11" style="2" bestFit="1" customWidth="1"/>
    <col min="4355" max="4355" width="11.140625" style="2" bestFit="1" customWidth="1"/>
    <col min="4356" max="4356" width="10.140625" style="2" bestFit="1" customWidth="1"/>
    <col min="4357" max="4595" width="9.140625" style="2"/>
    <col min="4596" max="4596" width="13.5703125" style="2" customWidth="1"/>
    <col min="4597" max="4597" width="9.7109375" style="2" customWidth="1"/>
    <col min="4598" max="4598" width="10.140625" style="2" customWidth="1"/>
    <col min="4599" max="4599" width="9.28515625" style="2" customWidth="1"/>
    <col min="4600" max="4600" width="10.5703125" style="2" customWidth="1"/>
    <col min="4601" max="4601" width="11.7109375" style="2" customWidth="1"/>
    <col min="4602" max="4602" width="1.140625" style="2" customWidth="1"/>
    <col min="4603" max="4603" width="9.28515625" style="2" customWidth="1"/>
    <col min="4604" max="4604" width="10.28515625" style="2" customWidth="1"/>
    <col min="4605" max="4605" width="8.85546875" style="2" customWidth="1"/>
    <col min="4606" max="4606" width="10.5703125" style="2" customWidth="1"/>
    <col min="4607" max="4607" width="10.85546875" style="2" customWidth="1"/>
    <col min="4608" max="4608" width="12" style="2" bestFit="1" customWidth="1"/>
    <col min="4609" max="4610" width="11" style="2" bestFit="1" customWidth="1"/>
    <col min="4611" max="4611" width="11.140625" style="2" bestFit="1" customWidth="1"/>
    <col min="4612" max="4612" width="10.140625" style="2" bestFit="1" customWidth="1"/>
    <col min="4613" max="4851" width="9.140625" style="2"/>
    <col min="4852" max="4852" width="13.5703125" style="2" customWidth="1"/>
    <col min="4853" max="4853" width="9.7109375" style="2" customWidth="1"/>
    <col min="4854" max="4854" width="10.140625" style="2" customWidth="1"/>
    <col min="4855" max="4855" width="9.28515625" style="2" customWidth="1"/>
    <col min="4856" max="4856" width="10.5703125" style="2" customWidth="1"/>
    <col min="4857" max="4857" width="11.7109375" style="2" customWidth="1"/>
    <col min="4858" max="4858" width="1.140625" style="2" customWidth="1"/>
    <col min="4859" max="4859" width="9.28515625" style="2" customWidth="1"/>
    <col min="4860" max="4860" width="10.28515625" style="2" customWidth="1"/>
    <col min="4861" max="4861" width="8.85546875" style="2" customWidth="1"/>
    <col min="4862" max="4862" width="10.5703125" style="2" customWidth="1"/>
    <col min="4863" max="4863" width="10.85546875" style="2" customWidth="1"/>
    <col min="4864" max="4864" width="12" style="2" bestFit="1" customWidth="1"/>
    <col min="4865" max="4866" width="11" style="2" bestFit="1" customWidth="1"/>
    <col min="4867" max="4867" width="11.140625" style="2" bestFit="1" customWidth="1"/>
    <col min="4868" max="4868" width="10.140625" style="2" bestFit="1" customWidth="1"/>
    <col min="4869" max="5107" width="9.140625" style="2"/>
    <col min="5108" max="5108" width="13.5703125" style="2" customWidth="1"/>
    <col min="5109" max="5109" width="9.7109375" style="2" customWidth="1"/>
    <col min="5110" max="5110" width="10.140625" style="2" customWidth="1"/>
    <col min="5111" max="5111" width="9.28515625" style="2" customWidth="1"/>
    <col min="5112" max="5112" width="10.5703125" style="2" customWidth="1"/>
    <col min="5113" max="5113" width="11.7109375" style="2" customWidth="1"/>
    <col min="5114" max="5114" width="1.140625" style="2" customWidth="1"/>
    <col min="5115" max="5115" width="9.28515625" style="2" customWidth="1"/>
    <col min="5116" max="5116" width="10.28515625" style="2" customWidth="1"/>
    <col min="5117" max="5117" width="8.85546875" style="2" customWidth="1"/>
    <col min="5118" max="5118" width="10.5703125" style="2" customWidth="1"/>
    <col min="5119" max="5119" width="10.85546875" style="2" customWidth="1"/>
    <col min="5120" max="5120" width="12" style="2" bestFit="1" customWidth="1"/>
    <col min="5121" max="5122" width="11" style="2" bestFit="1" customWidth="1"/>
    <col min="5123" max="5123" width="11.140625" style="2" bestFit="1" customWidth="1"/>
    <col min="5124" max="5124" width="10.140625" style="2" bestFit="1" customWidth="1"/>
    <col min="5125" max="5363" width="9.140625" style="2"/>
    <col min="5364" max="5364" width="13.5703125" style="2" customWidth="1"/>
    <col min="5365" max="5365" width="9.7109375" style="2" customWidth="1"/>
    <col min="5366" max="5366" width="10.140625" style="2" customWidth="1"/>
    <col min="5367" max="5367" width="9.28515625" style="2" customWidth="1"/>
    <col min="5368" max="5368" width="10.5703125" style="2" customWidth="1"/>
    <col min="5369" max="5369" width="11.7109375" style="2" customWidth="1"/>
    <col min="5370" max="5370" width="1.140625" style="2" customWidth="1"/>
    <col min="5371" max="5371" width="9.28515625" style="2" customWidth="1"/>
    <col min="5372" max="5372" width="10.28515625" style="2" customWidth="1"/>
    <col min="5373" max="5373" width="8.85546875" style="2" customWidth="1"/>
    <col min="5374" max="5374" width="10.5703125" style="2" customWidth="1"/>
    <col min="5375" max="5375" width="10.85546875" style="2" customWidth="1"/>
    <col min="5376" max="5376" width="12" style="2" bestFit="1" customWidth="1"/>
    <col min="5377" max="5378" width="11" style="2" bestFit="1" customWidth="1"/>
    <col min="5379" max="5379" width="11.140625" style="2" bestFit="1" customWidth="1"/>
    <col min="5380" max="5380" width="10.140625" style="2" bestFit="1" customWidth="1"/>
    <col min="5381" max="5619" width="9.140625" style="2"/>
    <col min="5620" max="5620" width="13.5703125" style="2" customWidth="1"/>
    <col min="5621" max="5621" width="9.7109375" style="2" customWidth="1"/>
    <col min="5622" max="5622" width="10.140625" style="2" customWidth="1"/>
    <col min="5623" max="5623" width="9.28515625" style="2" customWidth="1"/>
    <col min="5624" max="5624" width="10.5703125" style="2" customWidth="1"/>
    <col min="5625" max="5625" width="11.7109375" style="2" customWidth="1"/>
    <col min="5626" max="5626" width="1.140625" style="2" customWidth="1"/>
    <col min="5627" max="5627" width="9.28515625" style="2" customWidth="1"/>
    <col min="5628" max="5628" width="10.28515625" style="2" customWidth="1"/>
    <col min="5629" max="5629" width="8.85546875" style="2" customWidth="1"/>
    <col min="5630" max="5630" width="10.5703125" style="2" customWidth="1"/>
    <col min="5631" max="5631" width="10.85546875" style="2" customWidth="1"/>
    <col min="5632" max="5632" width="12" style="2" bestFit="1" customWidth="1"/>
    <col min="5633" max="5634" width="11" style="2" bestFit="1" customWidth="1"/>
    <col min="5635" max="5635" width="11.140625" style="2" bestFit="1" customWidth="1"/>
    <col min="5636" max="5636" width="10.140625" style="2" bestFit="1" customWidth="1"/>
    <col min="5637" max="5875" width="9.140625" style="2"/>
    <col min="5876" max="5876" width="13.5703125" style="2" customWidth="1"/>
    <col min="5877" max="5877" width="9.7109375" style="2" customWidth="1"/>
    <col min="5878" max="5878" width="10.140625" style="2" customWidth="1"/>
    <col min="5879" max="5879" width="9.28515625" style="2" customWidth="1"/>
    <col min="5880" max="5880" width="10.5703125" style="2" customWidth="1"/>
    <col min="5881" max="5881" width="11.7109375" style="2" customWidth="1"/>
    <col min="5882" max="5882" width="1.140625" style="2" customWidth="1"/>
    <col min="5883" max="5883" width="9.28515625" style="2" customWidth="1"/>
    <col min="5884" max="5884" width="10.28515625" style="2" customWidth="1"/>
    <col min="5885" max="5885" width="8.85546875" style="2" customWidth="1"/>
    <col min="5886" max="5886" width="10.5703125" style="2" customWidth="1"/>
    <col min="5887" max="5887" width="10.85546875" style="2" customWidth="1"/>
    <col min="5888" max="5888" width="12" style="2" bestFit="1" customWidth="1"/>
    <col min="5889" max="5890" width="11" style="2" bestFit="1" customWidth="1"/>
    <col min="5891" max="5891" width="11.140625" style="2" bestFit="1" customWidth="1"/>
    <col min="5892" max="5892" width="10.140625" style="2" bestFit="1" customWidth="1"/>
    <col min="5893" max="6131" width="9.140625" style="2"/>
    <col min="6132" max="6132" width="13.5703125" style="2" customWidth="1"/>
    <col min="6133" max="6133" width="9.7109375" style="2" customWidth="1"/>
    <col min="6134" max="6134" width="10.140625" style="2" customWidth="1"/>
    <col min="6135" max="6135" width="9.28515625" style="2" customWidth="1"/>
    <col min="6136" max="6136" width="10.5703125" style="2" customWidth="1"/>
    <col min="6137" max="6137" width="11.7109375" style="2" customWidth="1"/>
    <col min="6138" max="6138" width="1.140625" style="2" customWidth="1"/>
    <col min="6139" max="6139" width="9.28515625" style="2" customWidth="1"/>
    <col min="6140" max="6140" width="10.28515625" style="2" customWidth="1"/>
    <col min="6141" max="6141" width="8.85546875" style="2" customWidth="1"/>
    <col min="6142" max="6142" width="10.5703125" style="2" customWidth="1"/>
    <col min="6143" max="6143" width="10.85546875" style="2" customWidth="1"/>
    <col min="6144" max="6144" width="12" style="2" bestFit="1" customWidth="1"/>
    <col min="6145" max="6146" width="11" style="2" bestFit="1" customWidth="1"/>
    <col min="6147" max="6147" width="11.140625" style="2" bestFit="1" customWidth="1"/>
    <col min="6148" max="6148" width="10.140625" style="2" bestFit="1" customWidth="1"/>
    <col min="6149" max="6387" width="9.140625" style="2"/>
    <col min="6388" max="6388" width="13.5703125" style="2" customWidth="1"/>
    <col min="6389" max="6389" width="9.7109375" style="2" customWidth="1"/>
    <col min="6390" max="6390" width="10.140625" style="2" customWidth="1"/>
    <col min="6391" max="6391" width="9.28515625" style="2" customWidth="1"/>
    <col min="6392" max="6392" width="10.5703125" style="2" customWidth="1"/>
    <col min="6393" max="6393" width="11.7109375" style="2" customWidth="1"/>
    <col min="6394" max="6394" width="1.140625" style="2" customWidth="1"/>
    <col min="6395" max="6395" width="9.28515625" style="2" customWidth="1"/>
    <col min="6396" max="6396" width="10.28515625" style="2" customWidth="1"/>
    <col min="6397" max="6397" width="8.85546875" style="2" customWidth="1"/>
    <col min="6398" max="6398" width="10.5703125" style="2" customWidth="1"/>
    <col min="6399" max="6399" width="10.85546875" style="2" customWidth="1"/>
    <col min="6400" max="6400" width="12" style="2" bestFit="1" customWidth="1"/>
    <col min="6401" max="6402" width="11" style="2" bestFit="1" customWidth="1"/>
    <col min="6403" max="6403" width="11.140625" style="2" bestFit="1" customWidth="1"/>
    <col min="6404" max="6404" width="10.140625" style="2" bestFit="1" customWidth="1"/>
    <col min="6405" max="6643" width="9.140625" style="2"/>
    <col min="6644" max="6644" width="13.5703125" style="2" customWidth="1"/>
    <col min="6645" max="6645" width="9.7109375" style="2" customWidth="1"/>
    <col min="6646" max="6646" width="10.140625" style="2" customWidth="1"/>
    <col min="6647" max="6647" width="9.28515625" style="2" customWidth="1"/>
    <col min="6648" max="6648" width="10.5703125" style="2" customWidth="1"/>
    <col min="6649" max="6649" width="11.7109375" style="2" customWidth="1"/>
    <col min="6650" max="6650" width="1.140625" style="2" customWidth="1"/>
    <col min="6651" max="6651" width="9.28515625" style="2" customWidth="1"/>
    <col min="6652" max="6652" width="10.28515625" style="2" customWidth="1"/>
    <col min="6653" max="6653" width="8.85546875" style="2" customWidth="1"/>
    <col min="6654" max="6654" width="10.5703125" style="2" customWidth="1"/>
    <col min="6655" max="6655" width="10.85546875" style="2" customWidth="1"/>
    <col min="6656" max="6656" width="12" style="2" bestFit="1" customWidth="1"/>
    <col min="6657" max="6658" width="11" style="2" bestFit="1" customWidth="1"/>
    <col min="6659" max="6659" width="11.140625" style="2" bestFit="1" customWidth="1"/>
    <col min="6660" max="6660" width="10.140625" style="2" bestFit="1" customWidth="1"/>
    <col min="6661" max="6899" width="9.140625" style="2"/>
    <col min="6900" max="6900" width="13.5703125" style="2" customWidth="1"/>
    <col min="6901" max="6901" width="9.7109375" style="2" customWidth="1"/>
    <col min="6902" max="6902" width="10.140625" style="2" customWidth="1"/>
    <col min="6903" max="6903" width="9.28515625" style="2" customWidth="1"/>
    <col min="6904" max="6904" width="10.5703125" style="2" customWidth="1"/>
    <col min="6905" max="6905" width="11.7109375" style="2" customWidth="1"/>
    <col min="6906" max="6906" width="1.140625" style="2" customWidth="1"/>
    <col min="6907" max="6907" width="9.28515625" style="2" customWidth="1"/>
    <col min="6908" max="6908" width="10.28515625" style="2" customWidth="1"/>
    <col min="6909" max="6909" width="8.85546875" style="2" customWidth="1"/>
    <col min="6910" max="6910" width="10.5703125" style="2" customWidth="1"/>
    <col min="6911" max="6911" width="10.85546875" style="2" customWidth="1"/>
    <col min="6912" max="6912" width="12" style="2" bestFit="1" customWidth="1"/>
    <col min="6913" max="6914" width="11" style="2" bestFit="1" customWidth="1"/>
    <col min="6915" max="6915" width="11.140625" style="2" bestFit="1" customWidth="1"/>
    <col min="6916" max="6916" width="10.140625" style="2" bestFit="1" customWidth="1"/>
    <col min="6917" max="7155" width="9.140625" style="2"/>
    <col min="7156" max="7156" width="13.5703125" style="2" customWidth="1"/>
    <col min="7157" max="7157" width="9.7109375" style="2" customWidth="1"/>
    <col min="7158" max="7158" width="10.140625" style="2" customWidth="1"/>
    <col min="7159" max="7159" width="9.28515625" style="2" customWidth="1"/>
    <col min="7160" max="7160" width="10.5703125" style="2" customWidth="1"/>
    <col min="7161" max="7161" width="11.7109375" style="2" customWidth="1"/>
    <col min="7162" max="7162" width="1.140625" style="2" customWidth="1"/>
    <col min="7163" max="7163" width="9.28515625" style="2" customWidth="1"/>
    <col min="7164" max="7164" width="10.28515625" style="2" customWidth="1"/>
    <col min="7165" max="7165" width="8.85546875" style="2" customWidth="1"/>
    <col min="7166" max="7166" width="10.5703125" style="2" customWidth="1"/>
    <col min="7167" max="7167" width="10.85546875" style="2" customWidth="1"/>
    <col min="7168" max="7168" width="12" style="2" bestFit="1" customWidth="1"/>
    <col min="7169" max="7170" width="11" style="2" bestFit="1" customWidth="1"/>
    <col min="7171" max="7171" width="11.140625" style="2" bestFit="1" customWidth="1"/>
    <col min="7172" max="7172" width="10.140625" style="2" bestFit="1" customWidth="1"/>
    <col min="7173" max="7411" width="9.140625" style="2"/>
    <col min="7412" max="7412" width="13.5703125" style="2" customWidth="1"/>
    <col min="7413" max="7413" width="9.7109375" style="2" customWidth="1"/>
    <col min="7414" max="7414" width="10.140625" style="2" customWidth="1"/>
    <col min="7415" max="7415" width="9.28515625" style="2" customWidth="1"/>
    <col min="7416" max="7416" width="10.5703125" style="2" customWidth="1"/>
    <col min="7417" max="7417" width="11.7109375" style="2" customWidth="1"/>
    <col min="7418" max="7418" width="1.140625" style="2" customWidth="1"/>
    <col min="7419" max="7419" width="9.28515625" style="2" customWidth="1"/>
    <col min="7420" max="7420" width="10.28515625" style="2" customWidth="1"/>
    <col min="7421" max="7421" width="8.85546875" style="2" customWidth="1"/>
    <col min="7422" max="7422" width="10.5703125" style="2" customWidth="1"/>
    <col min="7423" max="7423" width="10.85546875" style="2" customWidth="1"/>
    <col min="7424" max="7424" width="12" style="2" bestFit="1" customWidth="1"/>
    <col min="7425" max="7426" width="11" style="2" bestFit="1" customWidth="1"/>
    <col min="7427" max="7427" width="11.140625" style="2" bestFit="1" customWidth="1"/>
    <col min="7428" max="7428" width="10.140625" style="2" bestFit="1" customWidth="1"/>
    <col min="7429" max="7667" width="9.140625" style="2"/>
    <col min="7668" max="7668" width="13.5703125" style="2" customWidth="1"/>
    <col min="7669" max="7669" width="9.7109375" style="2" customWidth="1"/>
    <col min="7670" max="7670" width="10.140625" style="2" customWidth="1"/>
    <col min="7671" max="7671" width="9.28515625" style="2" customWidth="1"/>
    <col min="7672" max="7672" width="10.5703125" style="2" customWidth="1"/>
    <col min="7673" max="7673" width="11.7109375" style="2" customWidth="1"/>
    <col min="7674" max="7674" width="1.140625" style="2" customWidth="1"/>
    <col min="7675" max="7675" width="9.28515625" style="2" customWidth="1"/>
    <col min="7676" max="7676" width="10.28515625" style="2" customWidth="1"/>
    <col min="7677" max="7677" width="8.85546875" style="2" customWidth="1"/>
    <col min="7678" max="7678" width="10.5703125" style="2" customWidth="1"/>
    <col min="7679" max="7679" width="10.85546875" style="2" customWidth="1"/>
    <col min="7680" max="7680" width="12" style="2" bestFit="1" customWidth="1"/>
    <col min="7681" max="7682" width="11" style="2" bestFit="1" customWidth="1"/>
    <col min="7683" max="7683" width="11.140625" style="2" bestFit="1" customWidth="1"/>
    <col min="7684" max="7684" width="10.140625" style="2" bestFit="1" customWidth="1"/>
    <col min="7685" max="7923" width="9.140625" style="2"/>
    <col min="7924" max="7924" width="13.5703125" style="2" customWidth="1"/>
    <col min="7925" max="7925" width="9.7109375" style="2" customWidth="1"/>
    <col min="7926" max="7926" width="10.140625" style="2" customWidth="1"/>
    <col min="7927" max="7927" width="9.28515625" style="2" customWidth="1"/>
    <col min="7928" max="7928" width="10.5703125" style="2" customWidth="1"/>
    <col min="7929" max="7929" width="11.7109375" style="2" customWidth="1"/>
    <col min="7930" max="7930" width="1.140625" style="2" customWidth="1"/>
    <col min="7931" max="7931" width="9.28515625" style="2" customWidth="1"/>
    <col min="7932" max="7932" width="10.28515625" style="2" customWidth="1"/>
    <col min="7933" max="7933" width="8.85546875" style="2" customWidth="1"/>
    <col min="7934" max="7934" width="10.5703125" style="2" customWidth="1"/>
    <col min="7935" max="7935" width="10.85546875" style="2" customWidth="1"/>
    <col min="7936" max="7936" width="12" style="2" bestFit="1" customWidth="1"/>
    <col min="7937" max="7938" width="11" style="2" bestFit="1" customWidth="1"/>
    <col min="7939" max="7939" width="11.140625" style="2" bestFit="1" customWidth="1"/>
    <col min="7940" max="7940" width="10.140625" style="2" bestFit="1" customWidth="1"/>
    <col min="7941" max="8179" width="9.140625" style="2"/>
    <col min="8180" max="8180" width="13.5703125" style="2" customWidth="1"/>
    <col min="8181" max="8181" width="9.7109375" style="2" customWidth="1"/>
    <col min="8182" max="8182" width="10.140625" style="2" customWidth="1"/>
    <col min="8183" max="8183" width="9.28515625" style="2" customWidth="1"/>
    <col min="8184" max="8184" width="10.5703125" style="2" customWidth="1"/>
    <col min="8185" max="8185" width="11.7109375" style="2" customWidth="1"/>
    <col min="8186" max="8186" width="1.140625" style="2" customWidth="1"/>
    <col min="8187" max="8187" width="9.28515625" style="2" customWidth="1"/>
    <col min="8188" max="8188" width="10.28515625" style="2" customWidth="1"/>
    <col min="8189" max="8189" width="8.85546875" style="2" customWidth="1"/>
    <col min="8190" max="8190" width="10.5703125" style="2" customWidth="1"/>
    <col min="8191" max="8191" width="10.85546875" style="2" customWidth="1"/>
    <col min="8192" max="8192" width="12" style="2" bestFit="1" customWidth="1"/>
    <col min="8193" max="8194" width="11" style="2" bestFit="1" customWidth="1"/>
    <col min="8195" max="8195" width="11.140625" style="2" bestFit="1" customWidth="1"/>
    <col min="8196" max="8196" width="10.140625" style="2" bestFit="1" customWidth="1"/>
    <col min="8197" max="8435" width="9.140625" style="2"/>
    <col min="8436" max="8436" width="13.5703125" style="2" customWidth="1"/>
    <col min="8437" max="8437" width="9.7109375" style="2" customWidth="1"/>
    <col min="8438" max="8438" width="10.140625" style="2" customWidth="1"/>
    <col min="8439" max="8439" width="9.28515625" style="2" customWidth="1"/>
    <col min="8440" max="8440" width="10.5703125" style="2" customWidth="1"/>
    <col min="8441" max="8441" width="11.7109375" style="2" customWidth="1"/>
    <col min="8442" max="8442" width="1.140625" style="2" customWidth="1"/>
    <col min="8443" max="8443" width="9.28515625" style="2" customWidth="1"/>
    <col min="8444" max="8444" width="10.28515625" style="2" customWidth="1"/>
    <col min="8445" max="8445" width="8.85546875" style="2" customWidth="1"/>
    <col min="8446" max="8446" width="10.5703125" style="2" customWidth="1"/>
    <col min="8447" max="8447" width="10.85546875" style="2" customWidth="1"/>
    <col min="8448" max="8448" width="12" style="2" bestFit="1" customWidth="1"/>
    <col min="8449" max="8450" width="11" style="2" bestFit="1" customWidth="1"/>
    <col min="8451" max="8451" width="11.140625" style="2" bestFit="1" customWidth="1"/>
    <col min="8452" max="8452" width="10.140625" style="2" bestFit="1" customWidth="1"/>
    <col min="8453" max="8691" width="9.140625" style="2"/>
    <col min="8692" max="8692" width="13.5703125" style="2" customWidth="1"/>
    <col min="8693" max="8693" width="9.7109375" style="2" customWidth="1"/>
    <col min="8694" max="8694" width="10.140625" style="2" customWidth="1"/>
    <col min="8695" max="8695" width="9.28515625" style="2" customWidth="1"/>
    <col min="8696" max="8696" width="10.5703125" style="2" customWidth="1"/>
    <col min="8697" max="8697" width="11.7109375" style="2" customWidth="1"/>
    <col min="8698" max="8698" width="1.140625" style="2" customWidth="1"/>
    <col min="8699" max="8699" width="9.28515625" style="2" customWidth="1"/>
    <col min="8700" max="8700" width="10.28515625" style="2" customWidth="1"/>
    <col min="8701" max="8701" width="8.85546875" style="2" customWidth="1"/>
    <col min="8702" max="8702" width="10.5703125" style="2" customWidth="1"/>
    <col min="8703" max="8703" width="10.85546875" style="2" customWidth="1"/>
    <col min="8704" max="8704" width="12" style="2" bestFit="1" customWidth="1"/>
    <col min="8705" max="8706" width="11" style="2" bestFit="1" customWidth="1"/>
    <col min="8707" max="8707" width="11.140625" style="2" bestFit="1" customWidth="1"/>
    <col min="8708" max="8708" width="10.140625" style="2" bestFit="1" customWidth="1"/>
    <col min="8709" max="8947" width="9.140625" style="2"/>
    <col min="8948" max="8948" width="13.5703125" style="2" customWidth="1"/>
    <col min="8949" max="8949" width="9.7109375" style="2" customWidth="1"/>
    <col min="8950" max="8950" width="10.140625" style="2" customWidth="1"/>
    <col min="8951" max="8951" width="9.28515625" style="2" customWidth="1"/>
    <col min="8952" max="8952" width="10.5703125" style="2" customWidth="1"/>
    <col min="8953" max="8953" width="11.7109375" style="2" customWidth="1"/>
    <col min="8954" max="8954" width="1.140625" style="2" customWidth="1"/>
    <col min="8955" max="8955" width="9.28515625" style="2" customWidth="1"/>
    <col min="8956" max="8956" width="10.28515625" style="2" customWidth="1"/>
    <col min="8957" max="8957" width="8.85546875" style="2" customWidth="1"/>
    <col min="8958" max="8958" width="10.5703125" style="2" customWidth="1"/>
    <col min="8959" max="8959" width="10.85546875" style="2" customWidth="1"/>
    <col min="8960" max="8960" width="12" style="2" bestFit="1" customWidth="1"/>
    <col min="8961" max="8962" width="11" style="2" bestFit="1" customWidth="1"/>
    <col min="8963" max="8963" width="11.140625" style="2" bestFit="1" customWidth="1"/>
    <col min="8964" max="8964" width="10.140625" style="2" bestFit="1" customWidth="1"/>
    <col min="8965" max="9203" width="9.140625" style="2"/>
    <col min="9204" max="9204" width="13.5703125" style="2" customWidth="1"/>
    <col min="9205" max="9205" width="9.7109375" style="2" customWidth="1"/>
    <col min="9206" max="9206" width="10.140625" style="2" customWidth="1"/>
    <col min="9207" max="9207" width="9.28515625" style="2" customWidth="1"/>
    <col min="9208" max="9208" width="10.5703125" style="2" customWidth="1"/>
    <col min="9209" max="9209" width="11.7109375" style="2" customWidth="1"/>
    <col min="9210" max="9210" width="1.140625" style="2" customWidth="1"/>
    <col min="9211" max="9211" width="9.28515625" style="2" customWidth="1"/>
    <col min="9212" max="9212" width="10.28515625" style="2" customWidth="1"/>
    <col min="9213" max="9213" width="8.85546875" style="2" customWidth="1"/>
    <col min="9214" max="9214" width="10.5703125" style="2" customWidth="1"/>
    <col min="9215" max="9215" width="10.85546875" style="2" customWidth="1"/>
    <col min="9216" max="9216" width="12" style="2" bestFit="1" customWidth="1"/>
    <col min="9217" max="9218" width="11" style="2" bestFit="1" customWidth="1"/>
    <col min="9219" max="9219" width="11.140625" style="2" bestFit="1" customWidth="1"/>
    <col min="9220" max="9220" width="10.140625" style="2" bestFit="1" customWidth="1"/>
    <col min="9221" max="9459" width="9.140625" style="2"/>
    <col min="9460" max="9460" width="13.5703125" style="2" customWidth="1"/>
    <col min="9461" max="9461" width="9.7109375" style="2" customWidth="1"/>
    <col min="9462" max="9462" width="10.140625" style="2" customWidth="1"/>
    <col min="9463" max="9463" width="9.28515625" style="2" customWidth="1"/>
    <col min="9464" max="9464" width="10.5703125" style="2" customWidth="1"/>
    <col min="9465" max="9465" width="11.7109375" style="2" customWidth="1"/>
    <col min="9466" max="9466" width="1.140625" style="2" customWidth="1"/>
    <col min="9467" max="9467" width="9.28515625" style="2" customWidth="1"/>
    <col min="9468" max="9468" width="10.28515625" style="2" customWidth="1"/>
    <col min="9469" max="9469" width="8.85546875" style="2" customWidth="1"/>
    <col min="9470" max="9470" width="10.5703125" style="2" customWidth="1"/>
    <col min="9471" max="9471" width="10.85546875" style="2" customWidth="1"/>
    <col min="9472" max="9472" width="12" style="2" bestFit="1" customWidth="1"/>
    <col min="9473" max="9474" width="11" style="2" bestFit="1" customWidth="1"/>
    <col min="9475" max="9475" width="11.140625" style="2" bestFit="1" customWidth="1"/>
    <col min="9476" max="9476" width="10.140625" style="2" bestFit="1" customWidth="1"/>
    <col min="9477" max="9715" width="9.140625" style="2"/>
    <col min="9716" max="9716" width="13.5703125" style="2" customWidth="1"/>
    <col min="9717" max="9717" width="9.7109375" style="2" customWidth="1"/>
    <col min="9718" max="9718" width="10.140625" style="2" customWidth="1"/>
    <col min="9719" max="9719" width="9.28515625" style="2" customWidth="1"/>
    <col min="9720" max="9720" width="10.5703125" style="2" customWidth="1"/>
    <col min="9721" max="9721" width="11.7109375" style="2" customWidth="1"/>
    <col min="9722" max="9722" width="1.140625" style="2" customWidth="1"/>
    <col min="9723" max="9723" width="9.28515625" style="2" customWidth="1"/>
    <col min="9724" max="9724" width="10.28515625" style="2" customWidth="1"/>
    <col min="9725" max="9725" width="8.85546875" style="2" customWidth="1"/>
    <col min="9726" max="9726" width="10.5703125" style="2" customWidth="1"/>
    <col min="9727" max="9727" width="10.85546875" style="2" customWidth="1"/>
    <col min="9728" max="9728" width="12" style="2" bestFit="1" customWidth="1"/>
    <col min="9729" max="9730" width="11" style="2" bestFit="1" customWidth="1"/>
    <col min="9731" max="9731" width="11.140625" style="2" bestFit="1" customWidth="1"/>
    <col min="9732" max="9732" width="10.140625" style="2" bestFit="1" customWidth="1"/>
    <col min="9733" max="9971" width="9.140625" style="2"/>
    <col min="9972" max="9972" width="13.5703125" style="2" customWidth="1"/>
    <col min="9973" max="9973" width="9.7109375" style="2" customWidth="1"/>
    <col min="9974" max="9974" width="10.140625" style="2" customWidth="1"/>
    <col min="9975" max="9975" width="9.28515625" style="2" customWidth="1"/>
    <col min="9976" max="9976" width="10.5703125" style="2" customWidth="1"/>
    <col min="9977" max="9977" width="11.7109375" style="2" customWidth="1"/>
    <col min="9978" max="9978" width="1.140625" style="2" customWidth="1"/>
    <col min="9979" max="9979" width="9.28515625" style="2" customWidth="1"/>
    <col min="9980" max="9980" width="10.28515625" style="2" customWidth="1"/>
    <col min="9981" max="9981" width="8.85546875" style="2" customWidth="1"/>
    <col min="9982" max="9982" width="10.5703125" style="2" customWidth="1"/>
    <col min="9983" max="9983" width="10.85546875" style="2" customWidth="1"/>
    <col min="9984" max="9984" width="12" style="2" bestFit="1" customWidth="1"/>
    <col min="9985" max="9986" width="11" style="2" bestFit="1" customWidth="1"/>
    <col min="9987" max="9987" width="11.140625" style="2" bestFit="1" customWidth="1"/>
    <col min="9988" max="9988" width="10.140625" style="2" bestFit="1" customWidth="1"/>
    <col min="9989" max="10227" width="9.140625" style="2"/>
    <col min="10228" max="10228" width="13.5703125" style="2" customWidth="1"/>
    <col min="10229" max="10229" width="9.7109375" style="2" customWidth="1"/>
    <col min="10230" max="10230" width="10.140625" style="2" customWidth="1"/>
    <col min="10231" max="10231" width="9.28515625" style="2" customWidth="1"/>
    <col min="10232" max="10232" width="10.5703125" style="2" customWidth="1"/>
    <col min="10233" max="10233" width="11.7109375" style="2" customWidth="1"/>
    <col min="10234" max="10234" width="1.140625" style="2" customWidth="1"/>
    <col min="10235" max="10235" width="9.28515625" style="2" customWidth="1"/>
    <col min="10236" max="10236" width="10.28515625" style="2" customWidth="1"/>
    <col min="10237" max="10237" width="8.85546875" style="2" customWidth="1"/>
    <col min="10238" max="10238" width="10.5703125" style="2" customWidth="1"/>
    <col min="10239" max="10239" width="10.85546875" style="2" customWidth="1"/>
    <col min="10240" max="10240" width="12" style="2" bestFit="1" customWidth="1"/>
    <col min="10241" max="10242" width="11" style="2" bestFit="1" customWidth="1"/>
    <col min="10243" max="10243" width="11.140625" style="2" bestFit="1" customWidth="1"/>
    <col min="10244" max="10244" width="10.140625" style="2" bestFit="1" customWidth="1"/>
    <col min="10245" max="10483" width="9.140625" style="2"/>
    <col min="10484" max="10484" width="13.5703125" style="2" customWidth="1"/>
    <col min="10485" max="10485" width="9.7109375" style="2" customWidth="1"/>
    <col min="10486" max="10486" width="10.140625" style="2" customWidth="1"/>
    <col min="10487" max="10487" width="9.28515625" style="2" customWidth="1"/>
    <col min="10488" max="10488" width="10.5703125" style="2" customWidth="1"/>
    <col min="10489" max="10489" width="11.7109375" style="2" customWidth="1"/>
    <col min="10490" max="10490" width="1.140625" style="2" customWidth="1"/>
    <col min="10491" max="10491" width="9.28515625" style="2" customWidth="1"/>
    <col min="10492" max="10492" width="10.28515625" style="2" customWidth="1"/>
    <col min="10493" max="10493" width="8.85546875" style="2" customWidth="1"/>
    <col min="10494" max="10494" width="10.5703125" style="2" customWidth="1"/>
    <col min="10495" max="10495" width="10.85546875" style="2" customWidth="1"/>
    <col min="10496" max="10496" width="12" style="2" bestFit="1" customWidth="1"/>
    <col min="10497" max="10498" width="11" style="2" bestFit="1" customWidth="1"/>
    <col min="10499" max="10499" width="11.140625" style="2" bestFit="1" customWidth="1"/>
    <col min="10500" max="10500" width="10.140625" style="2" bestFit="1" customWidth="1"/>
    <col min="10501" max="10739" width="9.140625" style="2"/>
    <col min="10740" max="10740" width="13.5703125" style="2" customWidth="1"/>
    <col min="10741" max="10741" width="9.7109375" style="2" customWidth="1"/>
    <col min="10742" max="10742" width="10.140625" style="2" customWidth="1"/>
    <col min="10743" max="10743" width="9.28515625" style="2" customWidth="1"/>
    <col min="10744" max="10744" width="10.5703125" style="2" customWidth="1"/>
    <col min="10745" max="10745" width="11.7109375" style="2" customWidth="1"/>
    <col min="10746" max="10746" width="1.140625" style="2" customWidth="1"/>
    <col min="10747" max="10747" width="9.28515625" style="2" customWidth="1"/>
    <col min="10748" max="10748" width="10.28515625" style="2" customWidth="1"/>
    <col min="10749" max="10749" width="8.85546875" style="2" customWidth="1"/>
    <col min="10750" max="10750" width="10.5703125" style="2" customWidth="1"/>
    <col min="10751" max="10751" width="10.85546875" style="2" customWidth="1"/>
    <col min="10752" max="10752" width="12" style="2" bestFit="1" customWidth="1"/>
    <col min="10753" max="10754" width="11" style="2" bestFit="1" customWidth="1"/>
    <col min="10755" max="10755" width="11.140625" style="2" bestFit="1" customWidth="1"/>
    <col min="10756" max="10756" width="10.140625" style="2" bestFit="1" customWidth="1"/>
    <col min="10757" max="10995" width="9.140625" style="2"/>
    <col min="10996" max="10996" width="13.5703125" style="2" customWidth="1"/>
    <col min="10997" max="10997" width="9.7109375" style="2" customWidth="1"/>
    <col min="10998" max="10998" width="10.140625" style="2" customWidth="1"/>
    <col min="10999" max="10999" width="9.28515625" style="2" customWidth="1"/>
    <col min="11000" max="11000" width="10.5703125" style="2" customWidth="1"/>
    <col min="11001" max="11001" width="11.7109375" style="2" customWidth="1"/>
    <col min="11002" max="11002" width="1.140625" style="2" customWidth="1"/>
    <col min="11003" max="11003" width="9.28515625" style="2" customWidth="1"/>
    <col min="11004" max="11004" width="10.28515625" style="2" customWidth="1"/>
    <col min="11005" max="11005" width="8.85546875" style="2" customWidth="1"/>
    <col min="11006" max="11006" width="10.5703125" style="2" customWidth="1"/>
    <col min="11007" max="11007" width="10.85546875" style="2" customWidth="1"/>
    <col min="11008" max="11008" width="12" style="2" bestFit="1" customWidth="1"/>
    <col min="11009" max="11010" width="11" style="2" bestFit="1" customWidth="1"/>
    <col min="11011" max="11011" width="11.140625" style="2" bestFit="1" customWidth="1"/>
    <col min="11012" max="11012" width="10.140625" style="2" bestFit="1" customWidth="1"/>
    <col min="11013" max="11251" width="9.140625" style="2"/>
    <col min="11252" max="11252" width="13.5703125" style="2" customWidth="1"/>
    <col min="11253" max="11253" width="9.7109375" style="2" customWidth="1"/>
    <col min="11254" max="11254" width="10.140625" style="2" customWidth="1"/>
    <col min="11255" max="11255" width="9.28515625" style="2" customWidth="1"/>
    <col min="11256" max="11256" width="10.5703125" style="2" customWidth="1"/>
    <col min="11257" max="11257" width="11.7109375" style="2" customWidth="1"/>
    <col min="11258" max="11258" width="1.140625" style="2" customWidth="1"/>
    <col min="11259" max="11259" width="9.28515625" style="2" customWidth="1"/>
    <col min="11260" max="11260" width="10.28515625" style="2" customWidth="1"/>
    <col min="11261" max="11261" width="8.85546875" style="2" customWidth="1"/>
    <col min="11262" max="11262" width="10.5703125" style="2" customWidth="1"/>
    <col min="11263" max="11263" width="10.85546875" style="2" customWidth="1"/>
    <col min="11264" max="11264" width="12" style="2" bestFit="1" customWidth="1"/>
    <col min="11265" max="11266" width="11" style="2" bestFit="1" customWidth="1"/>
    <col min="11267" max="11267" width="11.140625" style="2" bestFit="1" customWidth="1"/>
    <col min="11268" max="11268" width="10.140625" style="2" bestFit="1" customWidth="1"/>
    <col min="11269" max="11507" width="9.140625" style="2"/>
    <col min="11508" max="11508" width="13.5703125" style="2" customWidth="1"/>
    <col min="11509" max="11509" width="9.7109375" style="2" customWidth="1"/>
    <col min="11510" max="11510" width="10.140625" style="2" customWidth="1"/>
    <col min="11511" max="11511" width="9.28515625" style="2" customWidth="1"/>
    <col min="11512" max="11512" width="10.5703125" style="2" customWidth="1"/>
    <col min="11513" max="11513" width="11.7109375" style="2" customWidth="1"/>
    <col min="11514" max="11514" width="1.140625" style="2" customWidth="1"/>
    <col min="11515" max="11515" width="9.28515625" style="2" customWidth="1"/>
    <col min="11516" max="11516" width="10.28515625" style="2" customWidth="1"/>
    <col min="11517" max="11517" width="8.85546875" style="2" customWidth="1"/>
    <col min="11518" max="11518" width="10.5703125" style="2" customWidth="1"/>
    <col min="11519" max="11519" width="10.85546875" style="2" customWidth="1"/>
    <col min="11520" max="11520" width="12" style="2" bestFit="1" customWidth="1"/>
    <col min="11521" max="11522" width="11" style="2" bestFit="1" customWidth="1"/>
    <col min="11523" max="11523" width="11.140625" style="2" bestFit="1" customWidth="1"/>
    <col min="11524" max="11524" width="10.140625" style="2" bestFit="1" customWidth="1"/>
    <col min="11525" max="11763" width="9.140625" style="2"/>
    <col min="11764" max="11764" width="13.5703125" style="2" customWidth="1"/>
    <col min="11765" max="11765" width="9.7109375" style="2" customWidth="1"/>
    <col min="11766" max="11766" width="10.140625" style="2" customWidth="1"/>
    <col min="11767" max="11767" width="9.28515625" style="2" customWidth="1"/>
    <col min="11768" max="11768" width="10.5703125" style="2" customWidth="1"/>
    <col min="11769" max="11769" width="11.7109375" style="2" customWidth="1"/>
    <col min="11770" max="11770" width="1.140625" style="2" customWidth="1"/>
    <col min="11771" max="11771" width="9.28515625" style="2" customWidth="1"/>
    <col min="11772" max="11772" width="10.28515625" style="2" customWidth="1"/>
    <col min="11773" max="11773" width="8.85546875" style="2" customWidth="1"/>
    <col min="11774" max="11774" width="10.5703125" style="2" customWidth="1"/>
    <col min="11775" max="11775" width="10.85546875" style="2" customWidth="1"/>
    <col min="11776" max="11776" width="12" style="2" bestFit="1" customWidth="1"/>
    <col min="11777" max="11778" width="11" style="2" bestFit="1" customWidth="1"/>
    <col min="11779" max="11779" width="11.140625" style="2" bestFit="1" customWidth="1"/>
    <col min="11780" max="11780" width="10.140625" style="2" bestFit="1" customWidth="1"/>
    <col min="11781" max="12019" width="9.140625" style="2"/>
    <col min="12020" max="12020" width="13.5703125" style="2" customWidth="1"/>
    <col min="12021" max="12021" width="9.7109375" style="2" customWidth="1"/>
    <col min="12022" max="12022" width="10.140625" style="2" customWidth="1"/>
    <col min="12023" max="12023" width="9.28515625" style="2" customWidth="1"/>
    <col min="12024" max="12024" width="10.5703125" style="2" customWidth="1"/>
    <col min="12025" max="12025" width="11.7109375" style="2" customWidth="1"/>
    <col min="12026" max="12026" width="1.140625" style="2" customWidth="1"/>
    <col min="12027" max="12027" width="9.28515625" style="2" customWidth="1"/>
    <col min="12028" max="12028" width="10.28515625" style="2" customWidth="1"/>
    <col min="12029" max="12029" width="8.85546875" style="2" customWidth="1"/>
    <col min="12030" max="12030" width="10.5703125" style="2" customWidth="1"/>
    <col min="12031" max="12031" width="10.85546875" style="2" customWidth="1"/>
    <col min="12032" max="12032" width="12" style="2" bestFit="1" customWidth="1"/>
    <col min="12033" max="12034" width="11" style="2" bestFit="1" customWidth="1"/>
    <col min="12035" max="12035" width="11.140625" style="2" bestFit="1" customWidth="1"/>
    <col min="12036" max="12036" width="10.140625" style="2" bestFit="1" customWidth="1"/>
    <col min="12037" max="12275" width="9.140625" style="2"/>
    <col min="12276" max="12276" width="13.5703125" style="2" customWidth="1"/>
    <col min="12277" max="12277" width="9.7109375" style="2" customWidth="1"/>
    <col min="12278" max="12278" width="10.140625" style="2" customWidth="1"/>
    <col min="12279" max="12279" width="9.28515625" style="2" customWidth="1"/>
    <col min="12280" max="12280" width="10.5703125" style="2" customWidth="1"/>
    <col min="12281" max="12281" width="11.7109375" style="2" customWidth="1"/>
    <col min="12282" max="12282" width="1.140625" style="2" customWidth="1"/>
    <col min="12283" max="12283" width="9.28515625" style="2" customWidth="1"/>
    <col min="12284" max="12284" width="10.28515625" style="2" customWidth="1"/>
    <col min="12285" max="12285" width="8.85546875" style="2" customWidth="1"/>
    <col min="12286" max="12286" width="10.5703125" style="2" customWidth="1"/>
    <col min="12287" max="12287" width="10.85546875" style="2" customWidth="1"/>
    <col min="12288" max="12288" width="12" style="2" bestFit="1" customWidth="1"/>
    <col min="12289" max="12290" width="11" style="2" bestFit="1" customWidth="1"/>
    <col min="12291" max="12291" width="11.140625" style="2" bestFit="1" customWidth="1"/>
    <col min="12292" max="12292" width="10.140625" style="2" bestFit="1" customWidth="1"/>
    <col min="12293" max="12531" width="9.140625" style="2"/>
    <col min="12532" max="12532" width="13.5703125" style="2" customWidth="1"/>
    <col min="12533" max="12533" width="9.7109375" style="2" customWidth="1"/>
    <col min="12534" max="12534" width="10.140625" style="2" customWidth="1"/>
    <col min="12535" max="12535" width="9.28515625" style="2" customWidth="1"/>
    <col min="12536" max="12536" width="10.5703125" style="2" customWidth="1"/>
    <col min="12537" max="12537" width="11.7109375" style="2" customWidth="1"/>
    <col min="12538" max="12538" width="1.140625" style="2" customWidth="1"/>
    <col min="12539" max="12539" width="9.28515625" style="2" customWidth="1"/>
    <col min="12540" max="12540" width="10.28515625" style="2" customWidth="1"/>
    <col min="12541" max="12541" width="8.85546875" style="2" customWidth="1"/>
    <col min="12542" max="12542" width="10.5703125" style="2" customWidth="1"/>
    <col min="12543" max="12543" width="10.85546875" style="2" customWidth="1"/>
    <col min="12544" max="12544" width="12" style="2" bestFit="1" customWidth="1"/>
    <col min="12545" max="12546" width="11" style="2" bestFit="1" customWidth="1"/>
    <col min="12547" max="12547" width="11.140625" style="2" bestFit="1" customWidth="1"/>
    <col min="12548" max="12548" width="10.140625" style="2" bestFit="1" customWidth="1"/>
    <col min="12549" max="12787" width="9.140625" style="2"/>
    <col min="12788" max="12788" width="13.5703125" style="2" customWidth="1"/>
    <col min="12789" max="12789" width="9.7109375" style="2" customWidth="1"/>
    <col min="12790" max="12790" width="10.140625" style="2" customWidth="1"/>
    <col min="12791" max="12791" width="9.28515625" style="2" customWidth="1"/>
    <col min="12792" max="12792" width="10.5703125" style="2" customWidth="1"/>
    <col min="12793" max="12793" width="11.7109375" style="2" customWidth="1"/>
    <col min="12794" max="12794" width="1.140625" style="2" customWidth="1"/>
    <col min="12795" max="12795" width="9.28515625" style="2" customWidth="1"/>
    <col min="12796" max="12796" width="10.28515625" style="2" customWidth="1"/>
    <col min="12797" max="12797" width="8.85546875" style="2" customWidth="1"/>
    <col min="12798" max="12798" width="10.5703125" style="2" customWidth="1"/>
    <col min="12799" max="12799" width="10.85546875" style="2" customWidth="1"/>
    <col min="12800" max="12800" width="12" style="2" bestFit="1" customWidth="1"/>
    <col min="12801" max="12802" width="11" style="2" bestFit="1" customWidth="1"/>
    <col min="12803" max="12803" width="11.140625" style="2" bestFit="1" customWidth="1"/>
    <col min="12804" max="12804" width="10.140625" style="2" bestFit="1" customWidth="1"/>
    <col min="12805" max="13043" width="9.140625" style="2"/>
    <col min="13044" max="13044" width="13.5703125" style="2" customWidth="1"/>
    <col min="13045" max="13045" width="9.7109375" style="2" customWidth="1"/>
    <col min="13046" max="13046" width="10.140625" style="2" customWidth="1"/>
    <col min="13047" max="13047" width="9.28515625" style="2" customWidth="1"/>
    <col min="13048" max="13048" width="10.5703125" style="2" customWidth="1"/>
    <col min="13049" max="13049" width="11.7109375" style="2" customWidth="1"/>
    <col min="13050" max="13050" width="1.140625" style="2" customWidth="1"/>
    <col min="13051" max="13051" width="9.28515625" style="2" customWidth="1"/>
    <col min="13052" max="13052" width="10.28515625" style="2" customWidth="1"/>
    <col min="13053" max="13053" width="8.85546875" style="2" customWidth="1"/>
    <col min="13054" max="13054" width="10.5703125" style="2" customWidth="1"/>
    <col min="13055" max="13055" width="10.85546875" style="2" customWidth="1"/>
    <col min="13056" max="13056" width="12" style="2" bestFit="1" customWidth="1"/>
    <col min="13057" max="13058" width="11" style="2" bestFit="1" customWidth="1"/>
    <col min="13059" max="13059" width="11.140625" style="2" bestFit="1" customWidth="1"/>
    <col min="13060" max="13060" width="10.140625" style="2" bestFit="1" customWidth="1"/>
    <col min="13061" max="13299" width="9.140625" style="2"/>
    <col min="13300" max="13300" width="13.5703125" style="2" customWidth="1"/>
    <col min="13301" max="13301" width="9.7109375" style="2" customWidth="1"/>
    <col min="13302" max="13302" width="10.140625" style="2" customWidth="1"/>
    <col min="13303" max="13303" width="9.28515625" style="2" customWidth="1"/>
    <col min="13304" max="13304" width="10.5703125" style="2" customWidth="1"/>
    <col min="13305" max="13305" width="11.7109375" style="2" customWidth="1"/>
    <col min="13306" max="13306" width="1.140625" style="2" customWidth="1"/>
    <col min="13307" max="13307" width="9.28515625" style="2" customWidth="1"/>
    <col min="13308" max="13308" width="10.28515625" style="2" customWidth="1"/>
    <col min="13309" max="13309" width="8.85546875" style="2" customWidth="1"/>
    <col min="13310" max="13310" width="10.5703125" style="2" customWidth="1"/>
    <col min="13311" max="13311" width="10.85546875" style="2" customWidth="1"/>
    <col min="13312" max="13312" width="12" style="2" bestFit="1" customWidth="1"/>
    <col min="13313" max="13314" width="11" style="2" bestFit="1" customWidth="1"/>
    <col min="13315" max="13315" width="11.140625" style="2" bestFit="1" customWidth="1"/>
    <col min="13316" max="13316" width="10.140625" style="2" bestFit="1" customWidth="1"/>
    <col min="13317" max="13555" width="9.140625" style="2"/>
    <col min="13556" max="13556" width="13.5703125" style="2" customWidth="1"/>
    <col min="13557" max="13557" width="9.7109375" style="2" customWidth="1"/>
    <col min="13558" max="13558" width="10.140625" style="2" customWidth="1"/>
    <col min="13559" max="13559" width="9.28515625" style="2" customWidth="1"/>
    <col min="13560" max="13560" width="10.5703125" style="2" customWidth="1"/>
    <col min="13561" max="13561" width="11.7109375" style="2" customWidth="1"/>
    <col min="13562" max="13562" width="1.140625" style="2" customWidth="1"/>
    <col min="13563" max="13563" width="9.28515625" style="2" customWidth="1"/>
    <col min="13564" max="13564" width="10.28515625" style="2" customWidth="1"/>
    <col min="13565" max="13565" width="8.85546875" style="2" customWidth="1"/>
    <col min="13566" max="13566" width="10.5703125" style="2" customWidth="1"/>
    <col min="13567" max="13567" width="10.85546875" style="2" customWidth="1"/>
    <col min="13568" max="13568" width="12" style="2" bestFit="1" customWidth="1"/>
    <col min="13569" max="13570" width="11" style="2" bestFit="1" customWidth="1"/>
    <col min="13571" max="13571" width="11.140625" style="2" bestFit="1" customWidth="1"/>
    <col min="13572" max="13572" width="10.140625" style="2" bestFit="1" customWidth="1"/>
    <col min="13573" max="13811" width="9.140625" style="2"/>
    <col min="13812" max="13812" width="13.5703125" style="2" customWidth="1"/>
    <col min="13813" max="13813" width="9.7109375" style="2" customWidth="1"/>
    <col min="13814" max="13814" width="10.140625" style="2" customWidth="1"/>
    <col min="13815" max="13815" width="9.28515625" style="2" customWidth="1"/>
    <col min="13816" max="13816" width="10.5703125" style="2" customWidth="1"/>
    <col min="13817" max="13817" width="11.7109375" style="2" customWidth="1"/>
    <col min="13818" max="13818" width="1.140625" style="2" customWidth="1"/>
    <col min="13819" max="13819" width="9.28515625" style="2" customWidth="1"/>
    <col min="13820" max="13820" width="10.28515625" style="2" customWidth="1"/>
    <col min="13821" max="13821" width="8.85546875" style="2" customWidth="1"/>
    <col min="13822" max="13822" width="10.5703125" style="2" customWidth="1"/>
    <col min="13823" max="13823" width="10.85546875" style="2" customWidth="1"/>
    <col min="13824" max="13824" width="12" style="2" bestFit="1" customWidth="1"/>
    <col min="13825" max="13826" width="11" style="2" bestFit="1" customWidth="1"/>
    <col min="13827" max="13827" width="11.140625" style="2" bestFit="1" customWidth="1"/>
    <col min="13828" max="13828" width="10.140625" style="2" bestFit="1" customWidth="1"/>
    <col min="13829" max="14067" width="9.140625" style="2"/>
    <col min="14068" max="14068" width="13.5703125" style="2" customWidth="1"/>
    <col min="14069" max="14069" width="9.7109375" style="2" customWidth="1"/>
    <col min="14070" max="14070" width="10.140625" style="2" customWidth="1"/>
    <col min="14071" max="14071" width="9.28515625" style="2" customWidth="1"/>
    <col min="14072" max="14072" width="10.5703125" style="2" customWidth="1"/>
    <col min="14073" max="14073" width="11.7109375" style="2" customWidth="1"/>
    <col min="14074" max="14074" width="1.140625" style="2" customWidth="1"/>
    <col min="14075" max="14075" width="9.28515625" style="2" customWidth="1"/>
    <col min="14076" max="14076" width="10.28515625" style="2" customWidth="1"/>
    <col min="14077" max="14077" width="8.85546875" style="2" customWidth="1"/>
    <col min="14078" max="14078" width="10.5703125" style="2" customWidth="1"/>
    <col min="14079" max="14079" width="10.85546875" style="2" customWidth="1"/>
    <col min="14080" max="14080" width="12" style="2" bestFit="1" customWidth="1"/>
    <col min="14081" max="14082" width="11" style="2" bestFit="1" customWidth="1"/>
    <col min="14083" max="14083" width="11.140625" style="2" bestFit="1" customWidth="1"/>
    <col min="14084" max="14084" width="10.140625" style="2" bestFit="1" customWidth="1"/>
    <col min="14085" max="14323" width="9.140625" style="2"/>
    <col min="14324" max="14324" width="13.5703125" style="2" customWidth="1"/>
    <col min="14325" max="14325" width="9.7109375" style="2" customWidth="1"/>
    <col min="14326" max="14326" width="10.140625" style="2" customWidth="1"/>
    <col min="14327" max="14327" width="9.28515625" style="2" customWidth="1"/>
    <col min="14328" max="14328" width="10.5703125" style="2" customWidth="1"/>
    <col min="14329" max="14329" width="11.7109375" style="2" customWidth="1"/>
    <col min="14330" max="14330" width="1.140625" style="2" customWidth="1"/>
    <col min="14331" max="14331" width="9.28515625" style="2" customWidth="1"/>
    <col min="14332" max="14332" width="10.28515625" style="2" customWidth="1"/>
    <col min="14333" max="14333" width="8.85546875" style="2" customWidth="1"/>
    <col min="14334" max="14334" width="10.5703125" style="2" customWidth="1"/>
    <col min="14335" max="14335" width="10.85546875" style="2" customWidth="1"/>
    <col min="14336" max="14336" width="12" style="2" bestFit="1" customWidth="1"/>
    <col min="14337" max="14338" width="11" style="2" bestFit="1" customWidth="1"/>
    <col min="14339" max="14339" width="11.140625" style="2" bestFit="1" customWidth="1"/>
    <col min="14340" max="14340" width="10.140625" style="2" bestFit="1" customWidth="1"/>
    <col min="14341" max="14579" width="9.140625" style="2"/>
    <col min="14580" max="14580" width="13.5703125" style="2" customWidth="1"/>
    <col min="14581" max="14581" width="9.7109375" style="2" customWidth="1"/>
    <col min="14582" max="14582" width="10.140625" style="2" customWidth="1"/>
    <col min="14583" max="14583" width="9.28515625" style="2" customWidth="1"/>
    <col min="14584" max="14584" width="10.5703125" style="2" customWidth="1"/>
    <col min="14585" max="14585" width="11.7109375" style="2" customWidth="1"/>
    <col min="14586" max="14586" width="1.140625" style="2" customWidth="1"/>
    <col min="14587" max="14587" width="9.28515625" style="2" customWidth="1"/>
    <col min="14588" max="14588" width="10.28515625" style="2" customWidth="1"/>
    <col min="14589" max="14589" width="8.85546875" style="2" customWidth="1"/>
    <col min="14590" max="14590" width="10.5703125" style="2" customWidth="1"/>
    <col min="14591" max="14591" width="10.85546875" style="2" customWidth="1"/>
    <col min="14592" max="14592" width="12" style="2" bestFit="1" customWidth="1"/>
    <col min="14593" max="14594" width="11" style="2" bestFit="1" customWidth="1"/>
    <col min="14595" max="14595" width="11.140625" style="2" bestFit="1" customWidth="1"/>
    <col min="14596" max="14596" width="10.140625" style="2" bestFit="1" customWidth="1"/>
    <col min="14597" max="14835" width="9.140625" style="2"/>
    <col min="14836" max="14836" width="13.5703125" style="2" customWidth="1"/>
    <col min="14837" max="14837" width="9.7109375" style="2" customWidth="1"/>
    <col min="14838" max="14838" width="10.140625" style="2" customWidth="1"/>
    <col min="14839" max="14839" width="9.28515625" style="2" customWidth="1"/>
    <col min="14840" max="14840" width="10.5703125" style="2" customWidth="1"/>
    <col min="14841" max="14841" width="11.7109375" style="2" customWidth="1"/>
    <col min="14842" max="14842" width="1.140625" style="2" customWidth="1"/>
    <col min="14843" max="14843" width="9.28515625" style="2" customWidth="1"/>
    <col min="14844" max="14844" width="10.28515625" style="2" customWidth="1"/>
    <col min="14845" max="14845" width="8.85546875" style="2" customWidth="1"/>
    <col min="14846" max="14846" width="10.5703125" style="2" customWidth="1"/>
    <col min="14847" max="14847" width="10.85546875" style="2" customWidth="1"/>
    <col min="14848" max="14848" width="12" style="2" bestFit="1" customWidth="1"/>
    <col min="14849" max="14850" width="11" style="2" bestFit="1" customWidth="1"/>
    <col min="14851" max="14851" width="11.140625" style="2" bestFit="1" customWidth="1"/>
    <col min="14852" max="14852" width="10.140625" style="2" bestFit="1" customWidth="1"/>
    <col min="14853" max="15091" width="9.140625" style="2"/>
    <col min="15092" max="15092" width="13.5703125" style="2" customWidth="1"/>
    <col min="15093" max="15093" width="9.7109375" style="2" customWidth="1"/>
    <col min="15094" max="15094" width="10.140625" style="2" customWidth="1"/>
    <col min="15095" max="15095" width="9.28515625" style="2" customWidth="1"/>
    <col min="15096" max="15096" width="10.5703125" style="2" customWidth="1"/>
    <col min="15097" max="15097" width="11.7109375" style="2" customWidth="1"/>
    <col min="15098" max="15098" width="1.140625" style="2" customWidth="1"/>
    <col min="15099" max="15099" width="9.28515625" style="2" customWidth="1"/>
    <col min="15100" max="15100" width="10.28515625" style="2" customWidth="1"/>
    <col min="15101" max="15101" width="8.85546875" style="2" customWidth="1"/>
    <col min="15102" max="15102" width="10.5703125" style="2" customWidth="1"/>
    <col min="15103" max="15103" width="10.85546875" style="2" customWidth="1"/>
    <col min="15104" max="15104" width="12" style="2" bestFit="1" customWidth="1"/>
    <col min="15105" max="15106" width="11" style="2" bestFit="1" customWidth="1"/>
    <col min="15107" max="15107" width="11.140625" style="2" bestFit="1" customWidth="1"/>
    <col min="15108" max="15108" width="10.140625" style="2" bestFit="1" customWidth="1"/>
    <col min="15109" max="15347" width="9.140625" style="2"/>
    <col min="15348" max="15348" width="13.5703125" style="2" customWidth="1"/>
    <col min="15349" max="15349" width="9.7109375" style="2" customWidth="1"/>
    <col min="15350" max="15350" width="10.140625" style="2" customWidth="1"/>
    <col min="15351" max="15351" width="9.28515625" style="2" customWidth="1"/>
    <col min="15352" max="15352" width="10.5703125" style="2" customWidth="1"/>
    <col min="15353" max="15353" width="11.7109375" style="2" customWidth="1"/>
    <col min="15354" max="15354" width="1.140625" style="2" customWidth="1"/>
    <col min="15355" max="15355" width="9.28515625" style="2" customWidth="1"/>
    <col min="15356" max="15356" width="10.28515625" style="2" customWidth="1"/>
    <col min="15357" max="15357" width="8.85546875" style="2" customWidth="1"/>
    <col min="15358" max="15358" width="10.5703125" style="2" customWidth="1"/>
    <col min="15359" max="15359" width="10.85546875" style="2" customWidth="1"/>
    <col min="15360" max="15360" width="12" style="2" bestFit="1" customWidth="1"/>
    <col min="15361" max="15362" width="11" style="2" bestFit="1" customWidth="1"/>
    <col min="15363" max="15363" width="11.140625" style="2" bestFit="1" customWidth="1"/>
    <col min="15364" max="15364" width="10.140625" style="2" bestFit="1" customWidth="1"/>
    <col min="15365" max="15603" width="9.140625" style="2"/>
    <col min="15604" max="15604" width="13.5703125" style="2" customWidth="1"/>
    <col min="15605" max="15605" width="9.7109375" style="2" customWidth="1"/>
    <col min="15606" max="15606" width="10.140625" style="2" customWidth="1"/>
    <col min="15607" max="15607" width="9.28515625" style="2" customWidth="1"/>
    <col min="15608" max="15608" width="10.5703125" style="2" customWidth="1"/>
    <col min="15609" max="15609" width="11.7109375" style="2" customWidth="1"/>
    <col min="15610" max="15610" width="1.140625" style="2" customWidth="1"/>
    <col min="15611" max="15611" width="9.28515625" style="2" customWidth="1"/>
    <col min="15612" max="15612" width="10.28515625" style="2" customWidth="1"/>
    <col min="15613" max="15613" width="8.85546875" style="2" customWidth="1"/>
    <col min="15614" max="15614" width="10.5703125" style="2" customWidth="1"/>
    <col min="15615" max="15615" width="10.85546875" style="2" customWidth="1"/>
    <col min="15616" max="15616" width="12" style="2" bestFit="1" customWidth="1"/>
    <col min="15617" max="15618" width="11" style="2" bestFit="1" customWidth="1"/>
    <col min="15619" max="15619" width="11.140625" style="2" bestFit="1" customWidth="1"/>
    <col min="15620" max="15620" width="10.140625" style="2" bestFit="1" customWidth="1"/>
    <col min="15621" max="15859" width="9.140625" style="2"/>
    <col min="15860" max="15860" width="13.5703125" style="2" customWidth="1"/>
    <col min="15861" max="15861" width="9.7109375" style="2" customWidth="1"/>
    <col min="15862" max="15862" width="10.140625" style="2" customWidth="1"/>
    <col min="15863" max="15863" width="9.28515625" style="2" customWidth="1"/>
    <col min="15864" max="15864" width="10.5703125" style="2" customWidth="1"/>
    <col min="15865" max="15865" width="11.7109375" style="2" customWidth="1"/>
    <col min="15866" max="15866" width="1.140625" style="2" customWidth="1"/>
    <col min="15867" max="15867" width="9.28515625" style="2" customWidth="1"/>
    <col min="15868" max="15868" width="10.28515625" style="2" customWidth="1"/>
    <col min="15869" max="15869" width="8.85546875" style="2" customWidth="1"/>
    <col min="15870" max="15870" width="10.5703125" style="2" customWidth="1"/>
    <col min="15871" max="15871" width="10.85546875" style="2" customWidth="1"/>
    <col min="15872" max="15872" width="12" style="2" bestFit="1" customWidth="1"/>
    <col min="15873" max="15874" width="11" style="2" bestFit="1" customWidth="1"/>
    <col min="15875" max="15875" width="11.140625" style="2" bestFit="1" customWidth="1"/>
    <col min="15876" max="15876" width="10.140625" style="2" bestFit="1" customWidth="1"/>
    <col min="15877" max="16115" width="9.140625" style="2"/>
    <col min="16116" max="16116" width="13.5703125" style="2" customWidth="1"/>
    <col min="16117" max="16117" width="9.7109375" style="2" customWidth="1"/>
    <col min="16118" max="16118" width="10.140625" style="2" customWidth="1"/>
    <col min="16119" max="16119" width="9.28515625" style="2" customWidth="1"/>
    <col min="16120" max="16120" width="10.5703125" style="2" customWidth="1"/>
    <col min="16121" max="16121" width="11.7109375" style="2" customWidth="1"/>
    <col min="16122" max="16122" width="1.140625" style="2" customWidth="1"/>
    <col min="16123" max="16123" width="9.28515625" style="2" customWidth="1"/>
    <col min="16124" max="16124" width="10.28515625" style="2" customWidth="1"/>
    <col min="16125" max="16125" width="8.85546875" style="2" customWidth="1"/>
    <col min="16126" max="16126" width="10.5703125" style="2" customWidth="1"/>
    <col min="16127" max="16127" width="10.85546875" style="2" customWidth="1"/>
    <col min="16128" max="16128" width="12" style="2" bestFit="1" customWidth="1"/>
    <col min="16129" max="16130" width="11" style="2" bestFit="1" customWidth="1"/>
    <col min="16131" max="16131" width="11.140625" style="2" bestFit="1" customWidth="1"/>
    <col min="16132" max="16132" width="10.140625" style="2" bestFit="1" customWidth="1"/>
    <col min="16133" max="16384" width="9.140625" style="2"/>
  </cols>
  <sheetData>
    <row r="1" spans="1:228" x14ac:dyDescent="0.2">
      <c r="A1" s="102" t="s">
        <v>112</v>
      </c>
      <c r="B1" s="119"/>
      <c r="C1" s="119"/>
      <c r="D1" s="119"/>
      <c r="E1" s="119"/>
      <c r="F1" s="119"/>
      <c r="G1" s="120"/>
      <c r="H1" s="119"/>
      <c r="I1" s="119"/>
      <c r="J1" s="119"/>
      <c r="K1" s="119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 x14ac:dyDescent="0.2">
      <c r="A2" s="119"/>
      <c r="B2" s="119"/>
      <c r="C2" s="119"/>
      <c r="D2" s="119"/>
      <c r="E2" s="119"/>
      <c r="F2" s="119"/>
      <c r="G2" s="120"/>
      <c r="H2" s="119"/>
      <c r="I2" s="119"/>
      <c r="J2" s="119"/>
      <c r="K2" s="119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x14ac:dyDescent="0.2">
      <c r="A3" s="13"/>
      <c r="B3" s="160" t="s">
        <v>43</v>
      </c>
      <c r="C3" s="160"/>
      <c r="D3" s="160"/>
      <c r="E3" s="160"/>
      <c r="F3" s="160"/>
      <c r="G3" s="14"/>
      <c r="H3" s="160" t="s">
        <v>118</v>
      </c>
      <c r="I3" s="160"/>
      <c r="J3" s="160"/>
      <c r="K3" s="160"/>
      <c r="L3" s="160"/>
    </row>
    <row r="4" spans="1:228" x14ac:dyDescent="0.2">
      <c r="A4" s="13"/>
      <c r="B4" s="15"/>
      <c r="C4" s="15"/>
      <c r="D4" s="15"/>
      <c r="E4" s="15"/>
      <c r="F4" s="15"/>
      <c r="G4" s="14"/>
      <c r="H4" s="15"/>
      <c r="I4" s="15"/>
      <c r="J4" s="15"/>
      <c r="K4" s="15"/>
      <c r="L4" s="15"/>
    </row>
    <row r="5" spans="1:228" s="4" customFormat="1" ht="27" customHeight="1" x14ac:dyDescent="0.25">
      <c r="A5" s="27" t="s">
        <v>44</v>
      </c>
      <c r="B5" s="28" t="s">
        <v>119</v>
      </c>
      <c r="C5" s="28" t="s">
        <v>38</v>
      </c>
      <c r="D5" s="28" t="s">
        <v>39</v>
      </c>
      <c r="E5" s="28" t="s">
        <v>40</v>
      </c>
      <c r="F5" s="28" t="s">
        <v>41</v>
      </c>
      <c r="G5" s="29"/>
      <c r="H5" s="28" t="s">
        <v>119</v>
      </c>
      <c r="I5" s="28" t="s">
        <v>38</v>
      </c>
      <c r="J5" s="28" t="s">
        <v>39</v>
      </c>
      <c r="K5" s="28" t="s">
        <v>40</v>
      </c>
      <c r="L5" s="28" t="s">
        <v>41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</row>
    <row r="6" spans="1:228" ht="8.1" customHeight="1" x14ac:dyDescent="0.2">
      <c r="A6" s="121"/>
      <c r="B6" s="122"/>
      <c r="C6" s="122"/>
      <c r="D6" s="122"/>
      <c r="E6" s="123"/>
      <c r="F6" s="123"/>
      <c r="G6" s="105"/>
      <c r="H6" s="104"/>
      <c r="I6" s="104"/>
      <c r="J6" s="104"/>
      <c r="K6" s="104"/>
      <c r="L6" s="104"/>
    </row>
    <row r="7" spans="1:228" ht="15" customHeight="1" x14ac:dyDescent="0.2">
      <c r="A7" s="121">
        <v>2019</v>
      </c>
      <c r="B7" s="122">
        <v>995071.91607899999</v>
      </c>
      <c r="C7" s="122">
        <v>823483.65429099998</v>
      </c>
      <c r="D7" s="122">
        <v>849410.81168000004</v>
      </c>
      <c r="E7" s="122">
        <v>1844482.7277589999</v>
      </c>
      <c r="F7" s="122">
        <v>145661.104399</v>
      </c>
      <c r="G7" s="124"/>
      <c r="H7" s="125">
        <v>-0.84845189633597584</v>
      </c>
      <c r="I7" s="125">
        <v>2.3807315497969985</v>
      </c>
      <c r="J7" s="125">
        <v>-3.4545425369332743</v>
      </c>
      <c r="K7" s="125">
        <v>-2.0658566479313833</v>
      </c>
      <c r="L7" s="125">
        <v>17.674703525161956</v>
      </c>
    </row>
    <row r="8" spans="1:228" ht="15" customHeight="1" x14ac:dyDescent="0.2">
      <c r="A8" s="121" t="s">
        <v>101</v>
      </c>
      <c r="B8" s="122">
        <v>983826.76591900003</v>
      </c>
      <c r="C8" s="122">
        <v>799197.14916999999</v>
      </c>
      <c r="D8" s="122">
        <v>800481.31974299997</v>
      </c>
      <c r="E8" s="122">
        <v>1784308.0856619999</v>
      </c>
      <c r="F8" s="122">
        <v>183345.44617600006</v>
      </c>
      <c r="G8" s="124"/>
      <c r="H8" s="125">
        <v>-1.1300841656058953</v>
      </c>
      <c r="I8" s="125">
        <v>-2.9492394893873275</v>
      </c>
      <c r="J8" s="125">
        <v>-5.7604037132780643</v>
      </c>
      <c r="K8" s="125">
        <v>-3.2624128809333284</v>
      </c>
      <c r="L8" s="125">
        <v>25.871245403833942</v>
      </c>
    </row>
    <row r="9" spans="1:228" ht="15" customHeight="1" x14ac:dyDescent="0.2">
      <c r="A9" s="121" t="s">
        <v>97</v>
      </c>
      <c r="B9" s="122">
        <v>1241022.092831</v>
      </c>
      <c r="C9" s="122">
        <v>1012000.92299</v>
      </c>
      <c r="D9" s="122">
        <v>987343.97411299997</v>
      </c>
      <c r="E9" s="122">
        <v>2228366.0669439998</v>
      </c>
      <c r="F9" s="122">
        <v>253678.11871800001</v>
      </c>
      <c r="G9" s="103"/>
      <c r="H9" s="125">
        <v>26.142338856958407</v>
      </c>
      <c r="I9" s="125">
        <v>26.627193808311965</v>
      </c>
      <c r="J9" s="125">
        <v>23.343787014292044</v>
      </c>
      <c r="K9" s="125">
        <v>24.886844645847642</v>
      </c>
      <c r="L9" s="125">
        <v>38.360741435860383</v>
      </c>
    </row>
    <row r="10" spans="1:228" ht="15" customHeight="1" x14ac:dyDescent="0.2">
      <c r="A10" s="121" t="s">
        <v>121</v>
      </c>
      <c r="B10" s="122">
        <v>1550009.2746339999</v>
      </c>
      <c r="C10" s="122">
        <v>1222034.02627</v>
      </c>
      <c r="D10" s="122">
        <v>1293811.392156</v>
      </c>
      <c r="E10" s="122">
        <v>2843820.6667900002</v>
      </c>
      <c r="F10" s="122">
        <v>256197.8824779999</v>
      </c>
      <c r="G10" s="124"/>
      <c r="H10" s="125">
        <v>24.897798644192001</v>
      </c>
      <c r="I10" s="125">
        <v>20.754240288580792</v>
      </c>
      <c r="J10" s="125">
        <v>31.039579526306539</v>
      </c>
      <c r="K10" s="125">
        <v>27.619097641799939</v>
      </c>
      <c r="L10" s="125">
        <v>0.99329172446322345</v>
      </c>
    </row>
    <row r="11" spans="1:228" ht="15" customHeight="1" x14ac:dyDescent="0.2">
      <c r="A11" s="121">
        <v>2023</v>
      </c>
      <c r="B11" s="122">
        <v>1426198.7043580001</v>
      </c>
      <c r="C11" s="122">
        <v>1111064.724832</v>
      </c>
      <c r="D11" s="122">
        <v>1211044.0406490001</v>
      </c>
      <c r="E11" s="122">
        <v>2637242.7450069999</v>
      </c>
      <c r="F11" s="122">
        <v>215154.66370899999</v>
      </c>
      <c r="G11" s="103"/>
      <c r="H11" s="125">
        <v>-7.987730931818775</v>
      </c>
      <c r="I11" s="125">
        <v>-9.0807047146396016</v>
      </c>
      <c r="J11" s="125">
        <v>-6.3971728807455372</v>
      </c>
      <c r="K11" s="125">
        <v>-7.2640980563720907</v>
      </c>
      <c r="L11" s="125">
        <v>-16.02012412125395</v>
      </c>
    </row>
    <row r="12" spans="1:228" ht="15" customHeight="1" x14ac:dyDescent="0.2">
      <c r="A12" s="121" t="s">
        <v>183</v>
      </c>
      <c r="B12" s="122">
        <v>1307751.7963979999</v>
      </c>
      <c r="C12" s="122">
        <v>1013801.35756</v>
      </c>
      <c r="D12" s="122">
        <v>1104413.4390519999</v>
      </c>
      <c r="E12" s="122">
        <v>2412165.2354500005</v>
      </c>
      <c r="F12" s="122">
        <v>203338.35734600006</v>
      </c>
      <c r="G12" s="122"/>
      <c r="H12" s="125">
        <v>-7.8011129986550021</v>
      </c>
      <c r="I12" s="125">
        <v>-9.241339901054058</v>
      </c>
      <c r="J12" s="125">
        <v>-7.2065857883291784</v>
      </c>
      <c r="K12" s="125">
        <v>-7.5298561300846334</v>
      </c>
      <c r="L12" s="125">
        <v>-10.901647907729583</v>
      </c>
    </row>
    <row r="13" spans="1:228" ht="15" customHeight="1" x14ac:dyDescent="0.2">
      <c r="A13" s="121" t="s">
        <v>184</v>
      </c>
      <c r="B13" s="122">
        <v>1369465.047267</v>
      </c>
      <c r="C13" s="122">
        <v>1104296.367202</v>
      </c>
      <c r="D13" s="122">
        <v>1251520.1928290001</v>
      </c>
      <c r="E13" s="122">
        <v>2620985.240096</v>
      </c>
      <c r="F13" s="122">
        <v>117944.85443799989</v>
      </c>
      <c r="G13" s="122"/>
      <c r="H13" s="125">
        <f>(B13/B12-1)*100</f>
        <v>4.7190339205787968</v>
      </c>
      <c r="I13" s="125">
        <f t="shared" ref="I13:L13" si="0">(C13/C12-1)*100</f>
        <v>8.9263058258081109</v>
      </c>
      <c r="J13" s="125">
        <f t="shared" si="0"/>
        <v>13.319898923293859</v>
      </c>
      <c r="K13" s="125">
        <f t="shared" si="0"/>
        <v>8.6569527483901112</v>
      </c>
      <c r="L13" s="125">
        <f t="shared" si="0"/>
        <v>-41.995767066562259</v>
      </c>
    </row>
    <row r="14" spans="1:228" ht="8.1" customHeight="1" x14ac:dyDescent="0.2">
      <c r="A14" s="103"/>
      <c r="B14" s="124"/>
      <c r="C14" s="124"/>
      <c r="D14" s="124"/>
      <c r="E14" s="124"/>
      <c r="F14" s="124"/>
      <c r="G14" s="124"/>
      <c r="H14" s="125"/>
      <c r="I14" s="125"/>
      <c r="J14" s="125"/>
      <c r="K14" s="125"/>
      <c r="L14" s="125"/>
    </row>
    <row r="15" spans="1:228" ht="15" customHeight="1" x14ac:dyDescent="0.2">
      <c r="A15" s="40">
        <v>2021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228" ht="15" customHeight="1" x14ac:dyDescent="0.2">
      <c r="A16" s="126" t="s">
        <v>103</v>
      </c>
      <c r="B16" s="127">
        <v>344289.86149699998</v>
      </c>
      <c r="C16" s="127">
        <v>282219.87445299997</v>
      </c>
      <c r="D16" s="127">
        <v>280655.824027</v>
      </c>
      <c r="E16" s="127">
        <v>624945.68552400009</v>
      </c>
      <c r="F16" s="127">
        <v>63634.037469999981</v>
      </c>
      <c r="G16" s="103"/>
      <c r="H16" s="125">
        <v>18.228144540866545</v>
      </c>
      <c r="I16" s="125">
        <v>18.135726957140182</v>
      </c>
      <c r="J16" s="125">
        <v>10.070173132239304</v>
      </c>
      <c r="K16" s="125">
        <v>14.480943086675651</v>
      </c>
      <c r="L16" s="125">
        <v>64.2965795469688</v>
      </c>
    </row>
    <row r="17" spans="1:12" ht="15" customHeight="1" x14ac:dyDescent="0.2">
      <c r="A17" s="126" t="s">
        <v>104</v>
      </c>
      <c r="B17" s="127">
        <v>392347.97983700002</v>
      </c>
      <c r="C17" s="127">
        <v>310278.258134</v>
      </c>
      <c r="D17" s="127">
        <v>332992.31774900004</v>
      </c>
      <c r="E17" s="127">
        <v>725340.29758600006</v>
      </c>
      <c r="F17" s="127">
        <v>59355.662087999983</v>
      </c>
      <c r="G17" s="103"/>
      <c r="H17" s="125">
        <v>44.021949089928064</v>
      </c>
      <c r="I17" s="125">
        <v>45.855303385698328</v>
      </c>
      <c r="J17" s="125">
        <v>33.30984746956382</v>
      </c>
      <c r="K17" s="125">
        <v>39.008192279920358</v>
      </c>
      <c r="L17" s="125">
        <v>122.47478849293761</v>
      </c>
    </row>
    <row r="18" spans="1:12" ht="15" customHeight="1" x14ac:dyDescent="0.2">
      <c r="A18" s="126" t="s">
        <v>105</v>
      </c>
      <c r="B18" s="127">
        <v>420094.02080300008</v>
      </c>
      <c r="C18" s="127">
        <v>319466.80783900002</v>
      </c>
      <c r="D18" s="127">
        <v>355128.46879700001</v>
      </c>
      <c r="E18" s="127">
        <v>775222.48959999997</v>
      </c>
      <c r="F18" s="127">
        <v>64965.552006000027</v>
      </c>
      <c r="G18" s="103"/>
      <c r="H18" s="125">
        <v>15.651276685630004</v>
      </c>
      <c r="I18" s="125">
        <v>15.533813742752375</v>
      </c>
      <c r="J18" s="125">
        <v>21.014820065626154</v>
      </c>
      <c r="K18" s="125">
        <v>17.973842624752066</v>
      </c>
      <c r="L18" s="125">
        <v>-1.6886227132551588</v>
      </c>
    </row>
    <row r="19" spans="1:12" ht="15" customHeight="1" x14ac:dyDescent="0.2">
      <c r="A19" s="126" t="s">
        <v>106</v>
      </c>
      <c r="B19" s="127">
        <v>393277.41249699995</v>
      </c>
      <c r="C19" s="127">
        <v>310069.08584399999</v>
      </c>
      <c r="D19" s="127">
        <v>325034.78158300003</v>
      </c>
      <c r="E19" s="127">
        <v>718312.19408000004</v>
      </c>
      <c r="F19" s="127">
        <v>68242.630913999994</v>
      </c>
      <c r="G19" s="103"/>
      <c r="H19" s="125">
        <v>29.376099110320002</v>
      </c>
      <c r="I19" s="125">
        <v>29.872494826161816</v>
      </c>
      <c r="J19" s="125">
        <v>29.562453992157998</v>
      </c>
      <c r="K19" s="125">
        <v>29.457693599845449</v>
      </c>
      <c r="L19" s="125">
        <v>28.719723591789069</v>
      </c>
    </row>
    <row r="20" spans="1:12" ht="9.9499999999999993" customHeight="1" x14ac:dyDescent="0.2">
      <c r="A20" s="103"/>
      <c r="B20" s="124"/>
      <c r="C20" s="124"/>
      <c r="D20" s="124"/>
      <c r="E20" s="124"/>
      <c r="F20" s="124"/>
      <c r="G20" s="124"/>
      <c r="H20" s="125"/>
      <c r="I20" s="125"/>
      <c r="J20" s="125"/>
      <c r="K20" s="125"/>
      <c r="L20" s="125"/>
    </row>
    <row r="21" spans="1:12" ht="15" customHeight="1" x14ac:dyDescent="0.2">
      <c r="A21" s="42" t="s">
        <v>121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" customHeight="1" x14ac:dyDescent="0.2">
      <c r="A22" s="103" t="s">
        <v>103</v>
      </c>
      <c r="B22" s="124">
        <v>344289.86149699998</v>
      </c>
      <c r="C22" s="124">
        <v>282219.87445299997</v>
      </c>
      <c r="D22" s="124">
        <v>280655.824027</v>
      </c>
      <c r="E22" s="124">
        <v>624945.68552399997</v>
      </c>
      <c r="F22" s="124">
        <v>63634.037469999981</v>
      </c>
      <c r="G22" s="124"/>
      <c r="H22" s="125">
        <v>21.782330028186632</v>
      </c>
      <c r="I22" s="125">
        <v>22.011861333686518</v>
      </c>
      <c r="J22" s="125">
        <v>25.514151315780403</v>
      </c>
      <c r="K22" s="125">
        <v>23.430424686930316</v>
      </c>
      <c r="L22" s="125">
        <v>7.6640027392908259</v>
      </c>
    </row>
    <row r="23" spans="1:12" ht="15" customHeight="1" x14ac:dyDescent="0.2">
      <c r="A23" s="103" t="s">
        <v>104</v>
      </c>
      <c r="B23" s="124">
        <v>392347.97983700002</v>
      </c>
      <c r="C23" s="124">
        <v>310278.258134</v>
      </c>
      <c r="D23" s="124">
        <v>332992.31774900004</v>
      </c>
      <c r="E23" s="124">
        <v>725340.29758600006</v>
      </c>
      <c r="F23" s="124">
        <v>59355.662087999983</v>
      </c>
      <c r="G23" s="124"/>
      <c r="H23" s="125">
        <v>29.344659873293725</v>
      </c>
      <c r="I23" s="125">
        <v>24.830338585753438</v>
      </c>
      <c r="J23" s="125">
        <v>34.791718223101078</v>
      </c>
      <c r="K23" s="125">
        <v>31.789623735042756</v>
      </c>
      <c r="L23" s="125">
        <v>5.4402823553297726</v>
      </c>
    </row>
    <row r="24" spans="1:12" ht="15" customHeight="1" x14ac:dyDescent="0.2">
      <c r="A24" s="103" t="s">
        <v>105</v>
      </c>
      <c r="B24" s="124">
        <v>420094.02080300008</v>
      </c>
      <c r="C24" s="124">
        <v>319466.80783900002</v>
      </c>
      <c r="D24" s="124">
        <v>355128.46879700001</v>
      </c>
      <c r="E24" s="124">
        <v>775222.48960000009</v>
      </c>
      <c r="F24" s="124">
        <v>64965.552006000071</v>
      </c>
      <c r="G24" s="124"/>
      <c r="H24" s="125">
        <v>38.468368424574415</v>
      </c>
      <c r="I24" s="125">
        <v>31.314921421889675</v>
      </c>
      <c r="J24" s="125">
        <v>46.469291600993628</v>
      </c>
      <c r="K24" s="125">
        <v>42.02230104428282</v>
      </c>
      <c r="L24" s="125">
        <v>6.628617960118623</v>
      </c>
    </row>
    <row r="25" spans="1:12" ht="15" customHeight="1" x14ac:dyDescent="0.2">
      <c r="A25" s="103" t="s">
        <v>106</v>
      </c>
      <c r="B25" s="124">
        <v>393277.41249699995</v>
      </c>
      <c r="C25" s="124">
        <v>310069.08584399999</v>
      </c>
      <c r="D25" s="124">
        <v>325034.78158300003</v>
      </c>
      <c r="E25" s="124">
        <v>718312.19408000004</v>
      </c>
      <c r="F25" s="124">
        <v>68242.630913999921</v>
      </c>
      <c r="G25" s="124"/>
      <c r="H25" s="125">
        <v>11.856400017796263</v>
      </c>
      <c r="I25" s="125">
        <v>7.3450440655738651</v>
      </c>
      <c r="J25" s="125">
        <v>18.523056978578165</v>
      </c>
      <c r="K25" s="125">
        <v>14.777722250821142</v>
      </c>
      <c r="L25" s="125">
        <v>-11.778500331394573</v>
      </c>
    </row>
    <row r="26" spans="1:12" ht="8.1" customHeight="1" x14ac:dyDescent="0.2">
      <c r="A26" s="103"/>
      <c r="B26" s="124"/>
      <c r="C26" s="124"/>
      <c r="D26" s="124"/>
      <c r="E26" s="124"/>
      <c r="F26" s="124"/>
      <c r="G26" s="124"/>
      <c r="H26" s="125"/>
      <c r="I26" s="125"/>
      <c r="J26" s="125"/>
      <c r="K26" s="125"/>
      <c r="L26" s="125"/>
    </row>
    <row r="27" spans="1:12" ht="15" customHeight="1" x14ac:dyDescent="0.2">
      <c r="A27" s="42">
        <v>2023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" customHeight="1" x14ac:dyDescent="0.2">
      <c r="A28" s="103" t="s">
        <v>103</v>
      </c>
      <c r="B28" s="124">
        <v>355092.46169999999</v>
      </c>
      <c r="C28" s="124">
        <v>276446.49450500001</v>
      </c>
      <c r="D28" s="124">
        <v>291679.941781</v>
      </c>
      <c r="E28" s="124">
        <v>646772.4034810001</v>
      </c>
      <c r="F28" s="124">
        <v>63412.519918999998</v>
      </c>
      <c r="G28" s="124"/>
      <c r="H28" s="125">
        <v>3.1376469106669114</v>
      </c>
      <c r="I28" s="125">
        <v>-2.0457028262768358</v>
      </c>
      <c r="J28" s="125">
        <v>3.9279846738329045</v>
      </c>
      <c r="K28" s="125">
        <v>3.4925783892241804</v>
      </c>
      <c r="L28" s="125">
        <v>-0.34811173360548781</v>
      </c>
    </row>
    <row r="29" spans="1:12" ht="15" customHeight="1" x14ac:dyDescent="0.2">
      <c r="A29" s="103" t="s">
        <v>104</v>
      </c>
      <c r="B29" s="124">
        <v>348623.39007900003</v>
      </c>
      <c r="C29" s="124">
        <v>267559.95858600002</v>
      </c>
      <c r="D29" s="124">
        <v>292800.07012699998</v>
      </c>
      <c r="E29" s="124">
        <v>641423.46020600002</v>
      </c>
      <c r="F29" s="124">
        <v>55823.31995200002</v>
      </c>
      <c r="G29" s="124"/>
      <c r="H29" s="125">
        <v>-11.144339210352316</v>
      </c>
      <c r="I29" s="125">
        <v>-13.76773861143413</v>
      </c>
      <c r="J29" s="125">
        <v>-12.070022483910817</v>
      </c>
      <c r="K29" s="125">
        <v>-11.569305836072127</v>
      </c>
      <c r="L29" s="125">
        <v>-5.9511460435955632</v>
      </c>
    </row>
    <row r="30" spans="1:12" ht="15" customHeight="1" x14ac:dyDescent="0.2">
      <c r="A30" s="103" t="s">
        <v>105</v>
      </c>
      <c r="B30" s="124">
        <v>356280.26074</v>
      </c>
      <c r="C30" s="124">
        <v>277863.11764399998</v>
      </c>
      <c r="D30" s="124">
        <v>297245.16094800003</v>
      </c>
      <c r="E30" s="124">
        <v>653525.42168799997</v>
      </c>
      <c r="F30" s="124">
        <v>59035.099792000008</v>
      </c>
      <c r="G30" s="124"/>
      <c r="H30" s="125">
        <v>-15.190351898134979</v>
      </c>
      <c r="I30" s="125">
        <v>-13.022852194387225</v>
      </c>
      <c r="J30" s="125">
        <v>-16.299258700683744</v>
      </c>
      <c r="K30" s="125">
        <v>-15.698340740191046</v>
      </c>
      <c r="L30" s="125">
        <v>-9.128610518775151</v>
      </c>
    </row>
    <row r="31" spans="1:12" ht="15" customHeight="1" x14ac:dyDescent="0.2">
      <c r="A31" s="103" t="s">
        <v>106</v>
      </c>
      <c r="B31" s="124">
        <v>366202.591839</v>
      </c>
      <c r="C31" s="124">
        <v>289195.15409700002</v>
      </c>
      <c r="D31" s="124">
        <v>329318.86779300001</v>
      </c>
      <c r="E31" s="124">
        <v>695521.45963200007</v>
      </c>
      <c r="F31" s="124">
        <v>36883.724045999988</v>
      </c>
      <c r="G31" s="124"/>
      <c r="H31" s="125">
        <v>-6.8844077482345849</v>
      </c>
      <c r="I31" s="125">
        <v>-6.7320260870836783</v>
      </c>
      <c r="J31" s="125">
        <v>1.3180393154035444</v>
      </c>
      <c r="K31" s="125">
        <v>-3.1728174233753466</v>
      </c>
      <c r="L31" s="125">
        <v>-45.952077825836987</v>
      </c>
    </row>
    <row r="32" spans="1:12" ht="8.1" customHeight="1" x14ac:dyDescent="0.2">
      <c r="A32" s="103"/>
      <c r="B32" s="124"/>
      <c r="C32" s="124"/>
      <c r="D32" s="124"/>
      <c r="E32" s="124"/>
      <c r="F32" s="124"/>
      <c r="G32" s="124"/>
      <c r="H32" s="125"/>
      <c r="I32" s="125"/>
      <c r="J32" s="125"/>
      <c r="K32" s="125"/>
      <c r="L32" s="125"/>
    </row>
    <row r="33" spans="1:12" ht="15" customHeight="1" x14ac:dyDescent="0.2">
      <c r="A33" s="42">
        <v>2024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" customHeight="1" x14ac:dyDescent="0.2">
      <c r="A34" s="103" t="s">
        <v>103</v>
      </c>
      <c r="B34" s="124">
        <v>362331.92132700002</v>
      </c>
      <c r="C34" s="124">
        <v>290365.98100099998</v>
      </c>
      <c r="D34" s="124">
        <v>328199.670942</v>
      </c>
      <c r="E34" s="124">
        <v>690531.59226900002</v>
      </c>
      <c r="F34" s="124">
        <v>34132.250385000007</v>
      </c>
      <c r="G34" s="124"/>
      <c r="H34" s="104">
        <f>(B34-B28)/B28*100</f>
        <v>2.0387533974506882</v>
      </c>
      <c r="I34" s="104">
        <f t="shared" ref="I34:L35" si="1">(C34-C28)/C28*100</f>
        <v>5.035146682154152</v>
      </c>
      <c r="J34" s="104">
        <f t="shared" si="1"/>
        <v>12.520480132439085</v>
      </c>
      <c r="K34" s="104">
        <f t="shared" si="1"/>
        <v>6.7657785880292902</v>
      </c>
      <c r="L34" s="104">
        <f t="shared" si="1"/>
        <v>-46.174272164867688</v>
      </c>
    </row>
    <row r="35" spans="1:12" ht="15" customHeight="1" x14ac:dyDescent="0.2">
      <c r="A35" s="103" t="s">
        <v>104</v>
      </c>
      <c r="B35" s="124">
        <v>368749.157183</v>
      </c>
      <c r="C35" s="124">
        <v>297935.45392900001</v>
      </c>
      <c r="D35" s="124">
        <v>336776.34135299997</v>
      </c>
      <c r="E35" s="124">
        <v>705525.49853600003</v>
      </c>
      <c r="F35" s="124">
        <v>31972.815830000007</v>
      </c>
      <c r="G35" s="124"/>
      <c r="H35" s="104">
        <f>(B35-B29)/B29*100</f>
        <v>5.7729250752335801</v>
      </c>
      <c r="I35" s="104">
        <f t="shared" si="1"/>
        <v>11.352780701390561</v>
      </c>
      <c r="J35" s="104">
        <f t="shared" si="1"/>
        <v>15.019214717716967</v>
      </c>
      <c r="K35" s="104">
        <f t="shared" si="1"/>
        <v>9.9937159001656966</v>
      </c>
      <c r="L35" s="104">
        <f t="shared" si="1"/>
        <v>-42.724983291047536</v>
      </c>
    </row>
    <row r="36" spans="1:12" ht="15" customHeight="1" x14ac:dyDescent="0.2">
      <c r="A36" s="103" t="s">
        <v>105</v>
      </c>
      <c r="B36" s="124">
        <v>383677.87466800003</v>
      </c>
      <c r="C36" s="124">
        <v>311174.89272400003</v>
      </c>
      <c r="D36" s="124">
        <v>358995.394271</v>
      </c>
      <c r="E36" s="124">
        <v>742673.26893899997</v>
      </c>
      <c r="F36" s="124">
        <v>24682.480396999992</v>
      </c>
      <c r="G36" s="124"/>
      <c r="H36" s="104">
        <f>(B36-B30)/B30*100</f>
        <v>7.6899050963684417</v>
      </c>
      <c r="I36" s="104">
        <f t="shared" ref="I36" si="2">(C36-C30)/C30*100</f>
        <v>11.988555862487409</v>
      </c>
      <c r="J36" s="104">
        <f t="shared" ref="J36" si="3">(D36-D30)/D30*100</f>
        <v>20.774176146740544</v>
      </c>
      <c r="K36" s="104">
        <f t="shared" ref="K36" si="4">(E36-E30)/E30*100</f>
        <v>13.641068012433056</v>
      </c>
      <c r="L36" s="104">
        <f t="shared" ref="L36" si="5">(F36-F30)/F30*100</f>
        <v>-58.190160626534968</v>
      </c>
    </row>
    <row r="37" spans="1:12" ht="15" customHeight="1" x14ac:dyDescent="0.2">
      <c r="A37" s="103"/>
      <c r="B37" s="124"/>
      <c r="C37" s="124"/>
      <c r="D37" s="124"/>
      <c r="E37" s="124"/>
      <c r="F37" s="124"/>
      <c r="G37" s="124"/>
      <c r="H37" s="125"/>
      <c r="I37" s="125"/>
      <c r="J37" s="125"/>
      <c r="K37" s="125"/>
      <c r="L37" s="125"/>
    </row>
    <row r="38" spans="1:12" ht="15" customHeight="1" x14ac:dyDescent="0.2">
      <c r="A38" s="40" t="s">
        <v>97</v>
      </c>
      <c r="B38" s="43"/>
      <c r="C38" s="43"/>
      <c r="D38" s="43"/>
      <c r="E38" s="43"/>
      <c r="F38" s="43"/>
      <c r="G38" s="41"/>
      <c r="H38" s="41"/>
      <c r="I38" s="41"/>
      <c r="J38" s="41"/>
      <c r="K38" s="41"/>
      <c r="L38" s="41"/>
    </row>
    <row r="39" spans="1:12" ht="15" customHeight="1" x14ac:dyDescent="0.2">
      <c r="A39" s="103" t="s">
        <v>31</v>
      </c>
      <c r="B39" s="124">
        <v>89676.766017000002</v>
      </c>
      <c r="C39" s="124">
        <v>72209.031562000004</v>
      </c>
      <c r="D39" s="124">
        <v>73057.699888999996</v>
      </c>
      <c r="E39" s="128">
        <v>162734.465906</v>
      </c>
      <c r="F39" s="128">
        <v>16619.066128000006</v>
      </c>
      <c r="G39" s="124"/>
      <c r="H39" s="125">
        <v>6.3927116728766382</v>
      </c>
      <c r="I39" s="125">
        <v>6.177536871237189</v>
      </c>
      <c r="J39" s="125">
        <v>1.1180741686989635</v>
      </c>
      <c r="K39" s="125">
        <v>3.9582154966710568</v>
      </c>
      <c r="L39" s="125">
        <v>38.048667078409089</v>
      </c>
    </row>
    <row r="40" spans="1:12" ht="15" customHeight="1" x14ac:dyDescent="0.2">
      <c r="A40" s="103" t="s">
        <v>32</v>
      </c>
      <c r="B40" s="124">
        <v>87804.311925999995</v>
      </c>
      <c r="C40" s="124">
        <v>71713.764295000001</v>
      </c>
      <c r="D40" s="124">
        <v>69680.094649999999</v>
      </c>
      <c r="E40" s="128">
        <v>157484.40657599998</v>
      </c>
      <c r="F40" s="128">
        <v>18124.217275999996</v>
      </c>
      <c r="G40" s="124"/>
      <c r="H40" s="125">
        <v>17.69370456436468</v>
      </c>
      <c r="I40" s="125">
        <v>10.643596197778251</v>
      </c>
      <c r="J40" s="125">
        <v>12.097167947873491</v>
      </c>
      <c r="K40" s="125">
        <v>15.150039221483894</v>
      </c>
      <c r="L40" s="125">
        <v>45.650402183996057</v>
      </c>
    </row>
    <row r="41" spans="1:12" ht="15" customHeight="1" x14ac:dyDescent="0.2">
      <c r="A41" s="103" t="s">
        <v>107</v>
      </c>
      <c r="B41" s="124">
        <v>105228.130706</v>
      </c>
      <c r="C41" s="124">
        <v>87382.481652999995</v>
      </c>
      <c r="D41" s="124">
        <v>80867.130550999995</v>
      </c>
      <c r="E41" s="128">
        <v>186095.26125699998</v>
      </c>
      <c r="F41" s="128">
        <v>24361.000155000002</v>
      </c>
      <c r="G41" s="124"/>
      <c r="H41" s="125">
        <v>31.159364943777117</v>
      </c>
      <c r="I41" s="125">
        <v>38.761199983724239</v>
      </c>
      <c r="J41" s="125">
        <v>17.646692493222332</v>
      </c>
      <c r="K41" s="125">
        <v>24.924242711766393</v>
      </c>
      <c r="L41" s="125">
        <v>111.98333120212838</v>
      </c>
    </row>
    <row r="42" spans="1:12" ht="15" customHeight="1" x14ac:dyDescent="0.2">
      <c r="A42" s="103" t="s">
        <v>33</v>
      </c>
      <c r="B42" s="124">
        <v>105630.90487899999</v>
      </c>
      <c r="C42" s="124">
        <v>85074.487441999998</v>
      </c>
      <c r="D42" s="124">
        <v>85293.186379000006</v>
      </c>
      <c r="E42" s="128">
        <v>190924.091258</v>
      </c>
      <c r="F42" s="128">
        <v>20337.718499999988</v>
      </c>
      <c r="G42" s="124"/>
      <c r="H42" s="125">
        <v>62.731852277820622</v>
      </c>
      <c r="I42" s="125">
        <v>83.637491920781287</v>
      </c>
      <c r="J42" s="125">
        <v>22.94416275217019</v>
      </c>
      <c r="K42" s="125">
        <v>42.176611308797959</v>
      </c>
      <c r="L42" s="129" t="s">
        <v>95</v>
      </c>
    </row>
    <row r="43" spans="1:12" ht="15" customHeight="1" x14ac:dyDescent="0.2">
      <c r="A43" s="103" t="s">
        <v>108</v>
      </c>
      <c r="B43" s="124">
        <v>92387.496973999994</v>
      </c>
      <c r="C43" s="124">
        <v>78821.81318099999</v>
      </c>
      <c r="D43" s="124">
        <v>78531.656132000004</v>
      </c>
      <c r="E43" s="128">
        <v>170919.15310599998</v>
      </c>
      <c r="F43" s="128">
        <v>13855.840841999991</v>
      </c>
      <c r="G43" s="124"/>
      <c r="H43" s="125">
        <v>47.111507554993189</v>
      </c>
      <c r="I43" s="125">
        <v>45.795286912621719</v>
      </c>
      <c r="J43" s="125">
        <v>48.332765251600328</v>
      </c>
      <c r="K43" s="125">
        <v>47.670128089901787</v>
      </c>
      <c r="L43" s="125">
        <v>40.55275200990323</v>
      </c>
    </row>
    <row r="44" spans="1:12" ht="15" customHeight="1" x14ac:dyDescent="0.2">
      <c r="A44" s="103" t="s">
        <v>34</v>
      </c>
      <c r="B44" s="124">
        <v>105316.873234</v>
      </c>
      <c r="C44" s="124">
        <v>84663.674179000009</v>
      </c>
      <c r="D44" s="124">
        <v>83217.277092999997</v>
      </c>
      <c r="E44" s="128">
        <v>188534.15032700001</v>
      </c>
      <c r="F44" s="128">
        <v>22099.596141000002</v>
      </c>
      <c r="G44" s="124"/>
      <c r="H44" s="125">
        <v>27.03262517893182</v>
      </c>
      <c r="I44" s="125">
        <v>20.905447507210503</v>
      </c>
      <c r="J44" s="125">
        <v>32.099740245540531</v>
      </c>
      <c r="K44" s="125">
        <v>29.220455023174758</v>
      </c>
      <c r="L44" s="125">
        <v>10.999796571777045</v>
      </c>
    </row>
    <row r="45" spans="1:12" ht="15" customHeight="1" x14ac:dyDescent="0.2">
      <c r="A45" s="103" t="s">
        <v>35</v>
      </c>
      <c r="B45" s="124">
        <v>97124.455453000002</v>
      </c>
      <c r="C45" s="124">
        <v>76521.978633000006</v>
      </c>
      <c r="D45" s="124">
        <v>83564.140446999998</v>
      </c>
      <c r="E45" s="128">
        <v>180688.59590000001</v>
      </c>
      <c r="F45" s="128">
        <v>13560.315006000004</v>
      </c>
      <c r="G45" s="124"/>
      <c r="H45" s="125">
        <v>4.7931309605501964</v>
      </c>
      <c r="I45" s="125">
        <v>5.7587398275733568</v>
      </c>
      <c r="J45" s="125">
        <v>23.937815803770032</v>
      </c>
      <c r="K45" s="125">
        <v>12.855372978115041</v>
      </c>
      <c r="L45" s="125">
        <v>-46.312438623628502</v>
      </c>
    </row>
    <row r="46" spans="1:12" ht="15" customHeight="1" x14ac:dyDescent="0.2">
      <c r="A46" s="103" t="s">
        <v>109</v>
      </c>
      <c r="B46" s="124">
        <v>95379.368745</v>
      </c>
      <c r="C46" s="124">
        <v>78972.555429</v>
      </c>
      <c r="D46" s="124">
        <v>74245.022750000004</v>
      </c>
      <c r="E46" s="128">
        <v>169624.39149499999</v>
      </c>
      <c r="F46" s="128">
        <v>21134.345994999996</v>
      </c>
      <c r="G46" s="124"/>
      <c r="H46" s="125">
        <v>18.110599533296824</v>
      </c>
      <c r="I46" s="125">
        <v>18.566821559513635</v>
      </c>
      <c r="J46" s="125">
        <v>12.535306697244073</v>
      </c>
      <c r="K46" s="125">
        <v>15.603741068036436</v>
      </c>
      <c r="L46" s="125">
        <v>42.99854416319365</v>
      </c>
    </row>
    <row r="47" spans="1:12" ht="15" customHeight="1" x14ac:dyDescent="0.2">
      <c r="A47" s="103" t="s">
        <v>36</v>
      </c>
      <c r="B47" s="124">
        <v>110882.447759</v>
      </c>
      <c r="C47" s="124">
        <v>87788.410770000002</v>
      </c>
      <c r="D47" s="124">
        <v>84650.170712000006</v>
      </c>
      <c r="E47" s="128">
        <v>195532.61847099999</v>
      </c>
      <c r="F47" s="128">
        <v>26232.277046999996</v>
      </c>
      <c r="G47" s="124"/>
      <c r="H47" s="125">
        <v>24.738184131203319</v>
      </c>
      <c r="I47" s="125">
        <v>22.589377720625276</v>
      </c>
      <c r="J47" s="125">
        <v>26.426646330325632</v>
      </c>
      <c r="K47" s="125">
        <v>25.463586626453516</v>
      </c>
      <c r="L47" s="125">
        <v>19.584481033025504</v>
      </c>
    </row>
    <row r="48" spans="1:12" ht="15" customHeight="1" x14ac:dyDescent="0.2">
      <c r="A48" s="103" t="s">
        <v>110</v>
      </c>
      <c r="B48" s="124">
        <v>114488.118913</v>
      </c>
      <c r="C48" s="124">
        <v>91378.034635000004</v>
      </c>
      <c r="D48" s="124">
        <v>87905.449536999993</v>
      </c>
      <c r="E48" s="128">
        <v>202393.56844999999</v>
      </c>
      <c r="F48" s="128">
        <v>26582.669376000005</v>
      </c>
      <c r="G48" s="124"/>
      <c r="H48" s="125">
        <v>25.548681539485372</v>
      </c>
      <c r="I48" s="125">
        <v>23.47728400078163</v>
      </c>
      <c r="J48" s="125">
        <v>27.526755924874436</v>
      </c>
      <c r="K48" s="125">
        <v>26.400227818179982</v>
      </c>
      <c r="L48" s="125">
        <v>19.423106281980932</v>
      </c>
    </row>
    <row r="49" spans="1:12" ht="15" customHeight="1" x14ac:dyDescent="0.2">
      <c r="A49" s="103" t="s">
        <v>37</v>
      </c>
      <c r="B49" s="124">
        <v>112670.570259</v>
      </c>
      <c r="C49" s="124">
        <v>94220.726030999998</v>
      </c>
      <c r="D49" s="124">
        <v>93383.639697000006</v>
      </c>
      <c r="E49" s="128">
        <v>206054.20995600001</v>
      </c>
      <c r="F49" s="128">
        <v>19286.930561999994</v>
      </c>
      <c r="G49" s="124"/>
      <c r="H49" s="125">
        <v>32.98971099094237</v>
      </c>
      <c r="I49" s="125">
        <v>34.948837450254629</v>
      </c>
      <c r="J49" s="125">
        <v>38.107517669895181</v>
      </c>
      <c r="K49" s="125">
        <v>35.261298193906548</v>
      </c>
      <c r="L49" s="125">
        <v>12.75843491247795</v>
      </c>
    </row>
    <row r="50" spans="1:12" ht="15" customHeight="1" x14ac:dyDescent="0.2">
      <c r="A50" s="103" t="s">
        <v>111</v>
      </c>
      <c r="B50" s="124">
        <v>124432.647966</v>
      </c>
      <c r="C50" s="124">
        <v>103253.96518000001</v>
      </c>
      <c r="D50" s="124">
        <v>92948.506276</v>
      </c>
      <c r="E50" s="128">
        <v>217381.15424200002</v>
      </c>
      <c r="F50" s="128">
        <v>31484.141690000004</v>
      </c>
      <c r="G50" s="124"/>
      <c r="H50" s="125">
        <v>29.823405641267829</v>
      </c>
      <c r="I50" s="125">
        <v>31.384697233798818</v>
      </c>
      <c r="J50" s="125">
        <v>23.738647532811008</v>
      </c>
      <c r="K50" s="125">
        <v>27.149939817739373</v>
      </c>
      <c r="L50" s="125">
        <v>51.871127834008291</v>
      </c>
    </row>
    <row r="51" spans="1:12" ht="15" customHeight="1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</row>
    <row r="52" spans="1:12" ht="15" customHeight="1" x14ac:dyDescent="0.2">
      <c r="A52" s="40" t="s">
        <v>121</v>
      </c>
      <c r="B52" s="43"/>
      <c r="C52" s="43"/>
      <c r="D52" s="43"/>
      <c r="E52" s="43"/>
      <c r="F52" s="43"/>
      <c r="G52" s="41"/>
      <c r="H52" s="41"/>
      <c r="I52" s="41"/>
      <c r="J52" s="41"/>
      <c r="K52" s="41"/>
      <c r="L52" s="41"/>
    </row>
    <row r="53" spans="1:12" ht="15" customHeight="1" x14ac:dyDescent="0.2">
      <c r="A53" s="103" t="s">
        <v>31</v>
      </c>
      <c r="B53" s="124">
        <v>111060.00939799999</v>
      </c>
      <c r="C53" s="124">
        <v>91390.607028999992</v>
      </c>
      <c r="D53" s="124">
        <v>92822.474442999999</v>
      </c>
      <c r="E53" s="128">
        <v>203882.48384100001</v>
      </c>
      <c r="F53" s="128">
        <v>18237.534954999996</v>
      </c>
      <c r="G53" s="124"/>
      <c r="H53" s="125">
        <v>23.844797633476635</v>
      </c>
      <c r="I53" s="125">
        <v>26.563956131346721</v>
      </c>
      <c r="J53" s="125">
        <v>27.053650175175996</v>
      </c>
      <c r="K53" s="125">
        <v>25.285373756514655</v>
      </c>
      <c r="L53" s="125">
        <v>9.7386267948785257</v>
      </c>
    </row>
    <row r="54" spans="1:12" ht="15" customHeight="1" x14ac:dyDescent="0.2">
      <c r="A54" s="103" t="s">
        <v>32</v>
      </c>
      <c r="B54" s="124">
        <v>101741.736349</v>
      </c>
      <c r="C54" s="124">
        <v>83898.871218999993</v>
      </c>
      <c r="D54" s="124">
        <v>82589.281335000007</v>
      </c>
      <c r="E54" s="128">
        <v>184331.01768400002</v>
      </c>
      <c r="F54" s="128">
        <v>19152.455013999992</v>
      </c>
      <c r="G54" s="124"/>
      <c r="H54" s="125">
        <v>15.873280158207073</v>
      </c>
      <c r="I54" s="125">
        <v>16.991308493967257</v>
      </c>
      <c r="J54" s="125">
        <v>18.52636215527874</v>
      </c>
      <c r="K54" s="125">
        <v>17.047155138527451</v>
      </c>
      <c r="L54" s="125">
        <v>5.6732807952020288</v>
      </c>
    </row>
    <row r="55" spans="1:12" ht="15" customHeight="1" x14ac:dyDescent="0.2">
      <c r="A55" s="103" t="s">
        <v>107</v>
      </c>
      <c r="B55" s="124">
        <v>131488.11575</v>
      </c>
      <c r="C55" s="124">
        <v>106930.396205</v>
      </c>
      <c r="D55" s="124">
        <v>105244.068249</v>
      </c>
      <c r="E55" s="128">
        <v>236732.183999</v>
      </c>
      <c r="F55" s="128">
        <v>26244.047500999994</v>
      </c>
      <c r="G55" s="124"/>
      <c r="H55" s="125">
        <v>24.955289871458948</v>
      </c>
      <c r="I55" s="125">
        <v>22.370518875425972</v>
      </c>
      <c r="J55" s="125">
        <v>30.144432641425738</v>
      </c>
      <c r="K55" s="125">
        <v>27.210216101134233</v>
      </c>
      <c r="L55" s="125">
        <v>7.7297620541802923</v>
      </c>
    </row>
    <row r="56" spans="1:12" ht="15" customHeight="1" x14ac:dyDescent="0.2">
      <c r="A56" s="103" t="s">
        <v>33</v>
      </c>
      <c r="B56" s="124">
        <v>127482.872603</v>
      </c>
      <c r="C56" s="124">
        <v>103415.757575</v>
      </c>
      <c r="D56" s="124">
        <v>104107.46582700001</v>
      </c>
      <c r="E56" s="128">
        <v>231590.33843</v>
      </c>
      <c r="F56" s="128">
        <v>23375.406775999989</v>
      </c>
      <c r="G56" s="124"/>
      <c r="H56" s="125">
        <v>20.687096971318564</v>
      </c>
      <c r="I56" s="125">
        <v>21.559072154862243</v>
      </c>
      <c r="J56" s="125">
        <v>22.058361572281765</v>
      </c>
      <c r="K56" s="125">
        <v>21.299693979973849</v>
      </c>
      <c r="L56" s="125">
        <v>14.936229331721758</v>
      </c>
    </row>
    <row r="57" spans="1:12" ht="15" customHeight="1" x14ac:dyDescent="0.2">
      <c r="A57" s="103" t="s">
        <v>108</v>
      </c>
      <c r="B57" s="124">
        <v>120589.64189</v>
      </c>
      <c r="C57" s="124">
        <v>96240.941128999984</v>
      </c>
      <c r="D57" s="124">
        <v>107791.338885</v>
      </c>
      <c r="E57" s="128">
        <v>228380.980775</v>
      </c>
      <c r="F57" s="128">
        <v>12798.303004999994</v>
      </c>
      <c r="G57" s="124"/>
      <c r="H57" s="125">
        <v>30.525932447262587</v>
      </c>
      <c r="I57" s="125">
        <v>22.099374836760134</v>
      </c>
      <c r="J57" s="125">
        <v>37.258456263572029</v>
      </c>
      <c r="K57" s="125">
        <v>33.619302825215598</v>
      </c>
      <c r="L57" s="125">
        <v>-7.6324334918338179</v>
      </c>
    </row>
    <row r="58" spans="1:12" ht="15" customHeight="1" x14ac:dyDescent="0.2">
      <c r="A58" s="103" t="s">
        <v>34</v>
      </c>
      <c r="B58" s="124">
        <v>144275.465344</v>
      </c>
      <c r="C58" s="124">
        <v>110621.55943000001</v>
      </c>
      <c r="D58" s="124">
        <v>121093.513037</v>
      </c>
      <c r="E58" s="128">
        <v>265368.97838099999</v>
      </c>
      <c r="F58" s="128">
        <v>23181.952307</v>
      </c>
      <c r="G58" s="124"/>
      <c r="H58" s="125">
        <v>36.99178575444337</v>
      </c>
      <c r="I58" s="125">
        <v>30.660003245451634</v>
      </c>
      <c r="J58" s="125">
        <v>45.514870549863303</v>
      </c>
      <c r="K58" s="125">
        <v>40.753798672938061</v>
      </c>
      <c r="L58" s="125">
        <v>4.8976287127345728</v>
      </c>
    </row>
    <row r="59" spans="1:12" ht="15" customHeight="1" x14ac:dyDescent="0.2">
      <c r="A59" s="103" t="s">
        <v>35</v>
      </c>
      <c r="B59" s="124">
        <v>134325.516668</v>
      </c>
      <c r="C59" s="124">
        <v>102359.09190499999</v>
      </c>
      <c r="D59" s="124">
        <v>118486.734147</v>
      </c>
      <c r="E59" s="128">
        <v>252812.25081499998</v>
      </c>
      <c r="F59" s="128">
        <v>15838.782521000001</v>
      </c>
      <c r="G59" s="124"/>
      <c r="H59" s="125">
        <v>38.302465678175309</v>
      </c>
      <c r="I59" s="125">
        <v>33.764303711898222</v>
      </c>
      <c r="J59" s="125">
        <v>41.791363512138823</v>
      </c>
      <c r="K59" s="125">
        <v>39.915997219279937</v>
      </c>
      <c r="L59" s="125">
        <v>16.802467449995433</v>
      </c>
    </row>
    <row r="60" spans="1:12" ht="15" customHeight="1" x14ac:dyDescent="0.2">
      <c r="A60" s="103" t="s">
        <v>109</v>
      </c>
      <c r="B60" s="124">
        <v>141518.88425100001</v>
      </c>
      <c r="C60" s="124">
        <v>106661.33740999999</v>
      </c>
      <c r="D60" s="124">
        <v>124231.33867300001</v>
      </c>
      <c r="E60" s="128">
        <v>265750.222924</v>
      </c>
      <c r="F60" s="128">
        <v>17287.545578000005</v>
      </c>
      <c r="G60" s="124"/>
      <c r="H60" s="125">
        <v>48.374733564609322</v>
      </c>
      <c r="I60" s="125">
        <v>35.061271387999462</v>
      </c>
      <c r="J60" s="125">
        <v>67.326150725706384</v>
      </c>
      <c r="K60" s="125">
        <v>56.669816517416074</v>
      </c>
      <c r="L60" s="125">
        <v>-18.201653450312939</v>
      </c>
    </row>
    <row r="61" spans="1:12" ht="15" customHeight="1" x14ac:dyDescent="0.2">
      <c r="A61" s="103" t="s">
        <v>36</v>
      </c>
      <c r="B61" s="124">
        <v>144249.61988400001</v>
      </c>
      <c r="C61" s="124">
        <v>110446.378524</v>
      </c>
      <c r="D61" s="124">
        <v>112410.39597699999</v>
      </c>
      <c r="E61" s="128">
        <v>256660.01586099999</v>
      </c>
      <c r="F61" s="128">
        <v>31839.223907000021</v>
      </c>
      <c r="G61" s="124"/>
      <c r="H61" s="125">
        <v>30.092384141377053</v>
      </c>
      <c r="I61" s="125">
        <v>25.809748183461728</v>
      </c>
      <c r="J61" s="125">
        <v>32.794057036750544</v>
      </c>
      <c r="K61" s="125">
        <v>31.261994989887569</v>
      </c>
      <c r="L61" s="125">
        <v>21.374228588521458</v>
      </c>
    </row>
    <row r="62" spans="1:12" ht="15" customHeight="1" x14ac:dyDescent="0.2">
      <c r="A62" s="103" t="s">
        <v>110</v>
      </c>
      <c r="B62" s="124">
        <v>131977.237731</v>
      </c>
      <c r="C62" s="124">
        <v>101552.431839</v>
      </c>
      <c r="D62" s="124">
        <v>113518.137284</v>
      </c>
      <c r="E62" s="128">
        <v>245495.375015</v>
      </c>
      <c r="F62" s="128">
        <v>18459.100447000004</v>
      </c>
      <c r="G62" s="124"/>
      <c r="H62" s="125">
        <v>15.275924684630427</v>
      </c>
      <c r="I62" s="125">
        <v>11.134401439733912</v>
      </c>
      <c r="J62" s="125">
        <v>29.136632463519174</v>
      </c>
      <c r="K62" s="125">
        <v>21.296035686849422</v>
      </c>
      <c r="L62" s="125">
        <v>-30.559643255143946</v>
      </c>
    </row>
    <row r="63" spans="1:12" ht="15" customHeight="1" x14ac:dyDescent="0.2">
      <c r="A63" s="103" t="s">
        <v>37</v>
      </c>
      <c r="B63" s="124">
        <v>129693.918792</v>
      </c>
      <c r="C63" s="124">
        <v>103512.51386900002</v>
      </c>
      <c r="D63" s="124">
        <v>107890.405297</v>
      </c>
      <c r="E63" s="128">
        <v>237584.324089</v>
      </c>
      <c r="F63" s="128">
        <v>21803.513494999992</v>
      </c>
      <c r="G63" s="124"/>
      <c r="H63" s="125">
        <v>15.108957462332709</v>
      </c>
      <c r="I63" s="125">
        <v>9.8617238790357913</v>
      </c>
      <c r="J63" s="125">
        <v>15.534590049252531</v>
      </c>
      <c r="K63" s="125">
        <v>15.301853885796756</v>
      </c>
      <c r="L63" s="125">
        <v>13.048125646069813</v>
      </c>
    </row>
    <row r="64" spans="1:12" ht="15" customHeight="1" x14ac:dyDescent="0.2">
      <c r="A64" s="103" t="s">
        <v>111</v>
      </c>
      <c r="B64" s="124">
        <v>131606.255974</v>
      </c>
      <c r="C64" s="124">
        <v>105004.140136</v>
      </c>
      <c r="D64" s="124">
        <v>103626.239002</v>
      </c>
      <c r="E64" s="128">
        <v>235232.49497599999</v>
      </c>
      <c r="F64" s="128">
        <v>27980.016971999998</v>
      </c>
      <c r="G64" s="124"/>
      <c r="H64" s="125">
        <v>5.7650529224131866</v>
      </c>
      <c r="I64" s="125">
        <v>1.6950196081564057</v>
      </c>
      <c r="J64" s="125">
        <v>11.487793783682431</v>
      </c>
      <c r="K64" s="125">
        <v>8.2120001599250543</v>
      </c>
      <c r="L64" s="125">
        <v>-11.129808627157166</v>
      </c>
    </row>
    <row r="65" spans="1:12" ht="15" customHeigh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</row>
    <row r="66" spans="1:12" ht="15" customHeight="1" x14ac:dyDescent="0.2">
      <c r="A66" s="40">
        <v>2023</v>
      </c>
      <c r="B66" s="43"/>
      <c r="C66" s="43"/>
      <c r="D66" s="43"/>
      <c r="E66" s="43"/>
      <c r="F66" s="43"/>
      <c r="G66" s="41"/>
      <c r="H66" s="41"/>
      <c r="I66" s="41"/>
      <c r="J66" s="41"/>
      <c r="K66" s="41"/>
      <c r="L66" s="41"/>
    </row>
    <row r="67" spans="1:12" ht="15" customHeight="1" x14ac:dyDescent="0.2">
      <c r="A67" s="103" t="s">
        <v>31</v>
      </c>
      <c r="B67" s="150">
        <v>112665.503447</v>
      </c>
      <c r="C67" s="150">
        <v>86053.172638000004</v>
      </c>
      <c r="D67" s="150">
        <v>94508.322193999993</v>
      </c>
      <c r="E67" s="150">
        <v>207173.825641</v>
      </c>
      <c r="F67" s="150">
        <v>18157.181253000002</v>
      </c>
      <c r="G67" s="124"/>
      <c r="H67" s="104">
        <v>1.4456095021984692</v>
      </c>
      <c r="I67" s="104">
        <v>-5.8513924601716258</v>
      </c>
      <c r="J67" s="104">
        <v>1.8162064318111144</v>
      </c>
      <c r="K67" s="104">
        <v>1.6143327950461817</v>
      </c>
      <c r="L67" s="104">
        <v>-0.44059519117172868</v>
      </c>
    </row>
    <row r="68" spans="1:12" ht="15" customHeight="1" x14ac:dyDescent="0.2">
      <c r="A68" s="103" t="s">
        <v>32</v>
      </c>
      <c r="B68" s="150">
        <v>112682.12675900001</v>
      </c>
      <c r="C68" s="150">
        <v>87854.017988000007</v>
      </c>
      <c r="D68" s="150">
        <v>92702.965465000001</v>
      </c>
      <c r="E68" s="150">
        <v>205385.09222400002</v>
      </c>
      <c r="F68" s="150">
        <v>19979.161294000005</v>
      </c>
      <c r="G68" s="124"/>
      <c r="H68" s="104">
        <v>10.753099762787308</v>
      </c>
      <c r="I68" s="104">
        <v>4.7141835301644903</v>
      </c>
      <c r="J68" s="104">
        <v>12.245758731059423</v>
      </c>
      <c r="K68" s="104">
        <v>11.42188374183077</v>
      </c>
      <c r="L68" s="104">
        <v>4.3164507077328222</v>
      </c>
    </row>
    <row r="69" spans="1:12" ht="15" customHeight="1" x14ac:dyDescent="0.2">
      <c r="A69" s="103" t="s">
        <v>107</v>
      </c>
      <c r="B69" s="150">
        <v>129744.831494</v>
      </c>
      <c r="C69" s="150">
        <v>102539.303879</v>
      </c>
      <c r="D69" s="150">
        <v>104468.65412200001</v>
      </c>
      <c r="E69" s="150">
        <v>234213.48561600002</v>
      </c>
      <c r="F69" s="150">
        <v>25276.177371999991</v>
      </c>
      <c r="G69" s="124"/>
      <c r="H69" s="104">
        <v>-1.3258112689929538</v>
      </c>
      <c r="I69" s="104">
        <v>-4.1064958906368227</v>
      </c>
      <c r="J69" s="104">
        <v>-0.73677703636980418</v>
      </c>
      <c r="K69" s="104">
        <v>-1.063944217661009</v>
      </c>
      <c r="L69" s="104">
        <v>-3.6879605897799235</v>
      </c>
    </row>
    <row r="70" spans="1:12" ht="15" customHeight="1" x14ac:dyDescent="0.2">
      <c r="A70" s="103" t="s">
        <v>33</v>
      </c>
      <c r="B70" s="150">
        <v>105165.660262</v>
      </c>
      <c r="C70" s="150">
        <v>80176.111573999995</v>
      </c>
      <c r="D70" s="150">
        <v>93820.563188</v>
      </c>
      <c r="E70" s="150">
        <v>198986.22344999999</v>
      </c>
      <c r="F70" s="150">
        <v>11345.097074000005</v>
      </c>
      <c r="G70" s="124"/>
      <c r="H70" s="104">
        <v>-17.50604758530897</v>
      </c>
      <c r="I70" s="104">
        <v>-22.472055077434366</v>
      </c>
      <c r="J70" s="104">
        <v>-9.8810422069961898</v>
      </c>
      <c r="K70" s="104">
        <v>-14.078357154719933</v>
      </c>
      <c r="L70" s="104">
        <v>-51.465669955107472</v>
      </c>
    </row>
    <row r="71" spans="1:12" ht="15" customHeight="1" x14ac:dyDescent="0.2">
      <c r="A71" s="103" t="s">
        <v>108</v>
      </c>
      <c r="B71" s="150">
        <v>119515.77106100001</v>
      </c>
      <c r="C71" s="150">
        <v>93622.857315999994</v>
      </c>
      <c r="D71" s="150">
        <v>104104.705103</v>
      </c>
      <c r="E71" s="150">
        <v>223620.47616399999</v>
      </c>
      <c r="F71" s="150">
        <v>15411.065958000007</v>
      </c>
      <c r="G71" s="124"/>
      <c r="H71" s="104">
        <v>-0.8905166415367255</v>
      </c>
      <c r="I71" s="104">
        <v>-2.7203431120761254</v>
      </c>
      <c r="J71" s="104">
        <v>-3.4201577048163263</v>
      </c>
      <c r="K71" s="104">
        <v>-2.0844575563365502</v>
      </c>
      <c r="L71" s="104">
        <v>20.414917133773653</v>
      </c>
    </row>
    <row r="72" spans="1:12" ht="15" customHeight="1" x14ac:dyDescent="0.2">
      <c r="A72" s="103" t="s">
        <v>34</v>
      </c>
      <c r="B72" s="150">
        <v>123941.95875600001</v>
      </c>
      <c r="C72" s="150">
        <v>93760.989696000004</v>
      </c>
      <c r="D72" s="150">
        <v>94874.801835999999</v>
      </c>
      <c r="E72" s="150">
        <v>218816.76059200001</v>
      </c>
      <c r="F72" s="150">
        <v>29067.156920000009</v>
      </c>
      <c r="G72" s="124"/>
      <c r="H72" s="104">
        <v>-14.093530413863679</v>
      </c>
      <c r="I72" s="104">
        <v>-15.241667013986698</v>
      </c>
      <c r="J72" s="104">
        <v>-21.651623231864534</v>
      </c>
      <c r="K72" s="104">
        <v>-17.542449035683163</v>
      </c>
      <c r="L72" s="104">
        <v>25.387010270152778</v>
      </c>
    </row>
    <row r="73" spans="1:12" ht="15" customHeight="1" x14ac:dyDescent="0.2">
      <c r="A73" s="103" t="s">
        <v>35</v>
      </c>
      <c r="B73" s="150">
        <v>116765.36466200001</v>
      </c>
      <c r="C73" s="150">
        <v>89039.854288000002</v>
      </c>
      <c r="D73" s="150">
        <v>99458.206325000006</v>
      </c>
      <c r="E73" s="150">
        <v>216223.57098700001</v>
      </c>
      <c r="F73" s="150">
        <v>17307.158337000001</v>
      </c>
      <c r="G73" s="130"/>
      <c r="H73" s="104">
        <v>-13.072834143196932</v>
      </c>
      <c r="I73" s="104">
        <v>-13.012266296150463</v>
      </c>
      <c r="J73" s="104">
        <v>-16.059627230836103</v>
      </c>
      <c r="K73" s="104">
        <v>-14.47266883232427</v>
      </c>
      <c r="L73" s="104">
        <v>9.2707619039098468</v>
      </c>
    </row>
    <row r="74" spans="1:12" ht="15" customHeight="1" x14ac:dyDescent="0.2">
      <c r="A74" s="103" t="s">
        <v>109</v>
      </c>
      <c r="B74" s="150">
        <v>115180.797911</v>
      </c>
      <c r="C74" s="150">
        <v>92098.632293000002</v>
      </c>
      <c r="D74" s="150">
        <v>97850.425300000003</v>
      </c>
      <c r="E74" s="150">
        <v>213031.223211</v>
      </c>
      <c r="F74" s="150">
        <v>17330.372610999999</v>
      </c>
      <c r="G74" s="130"/>
      <c r="H74" s="104">
        <v>-18.611004799392276</v>
      </c>
      <c r="I74" s="104">
        <v>-13.653218186287875</v>
      </c>
      <c r="J74" s="104">
        <v>-21.235312808179163</v>
      </c>
      <c r="K74" s="104">
        <v>-19.837800748741696</v>
      </c>
      <c r="L74" s="104">
        <v>0.24773344953314519</v>
      </c>
    </row>
    <row r="75" spans="1:12" ht="15" customHeight="1" x14ac:dyDescent="0.2">
      <c r="A75" s="103" t="s">
        <v>36</v>
      </c>
      <c r="B75" s="150">
        <v>124334.098167</v>
      </c>
      <c r="C75" s="150">
        <v>96724.631062999993</v>
      </c>
      <c r="D75" s="150">
        <v>99936.529322999995</v>
      </c>
      <c r="E75" s="150">
        <v>224270.62748999998</v>
      </c>
      <c r="F75" s="150">
        <v>24397.568844000009</v>
      </c>
      <c r="G75" s="130"/>
      <c r="H75" s="104">
        <v>-13.80629060445033</v>
      </c>
      <c r="I75" s="104">
        <v>-12.423899854732014</v>
      </c>
      <c r="J75" s="104">
        <v>-11.096719787867524</v>
      </c>
      <c r="K75" s="104">
        <v>-12.619569223646121</v>
      </c>
      <c r="L75" s="104">
        <v>-23.372601935073945</v>
      </c>
    </row>
    <row r="76" spans="1:12" ht="15" customHeight="1" x14ac:dyDescent="0.2">
      <c r="A76" s="103" t="s">
        <v>110</v>
      </c>
      <c r="B76" s="150">
        <v>126151.698556</v>
      </c>
      <c r="C76" s="150">
        <v>96392.111992999999</v>
      </c>
      <c r="D76" s="150">
        <v>113187.27726800001</v>
      </c>
      <c r="E76" s="150">
        <v>239338.97582400002</v>
      </c>
      <c r="F76" s="150">
        <v>12964.421287999998</v>
      </c>
      <c r="G76" s="130"/>
      <c r="H76" s="104">
        <v>-4.4140484186172984</v>
      </c>
      <c r="I76" s="104">
        <v>-5.0814340459922294</v>
      </c>
      <c r="J76" s="104">
        <v>-0.29146004675204013</v>
      </c>
      <c r="K76" s="104">
        <v>-2.5077454883310177</v>
      </c>
      <c r="L76" s="104">
        <v>-29.766776418907288</v>
      </c>
    </row>
    <row r="77" spans="1:12" ht="15" customHeight="1" x14ac:dyDescent="0.2">
      <c r="A77" s="103" t="s">
        <v>37</v>
      </c>
      <c r="B77" s="150">
        <v>121603.985323</v>
      </c>
      <c r="C77" s="150">
        <v>95539.674832000004</v>
      </c>
      <c r="D77" s="150">
        <v>109500.98892800001</v>
      </c>
      <c r="E77" s="150">
        <v>231104.97425100001</v>
      </c>
      <c r="F77" s="150">
        <v>12102.996394999995</v>
      </c>
      <c r="G77" s="130"/>
      <c r="H77" s="104">
        <v>-6.2377122569443193</v>
      </c>
      <c r="I77" s="104">
        <v>-7.7022948617497757</v>
      </c>
      <c r="J77" s="104">
        <v>1.4927959780727462</v>
      </c>
      <c r="K77" s="104">
        <v>-2.7271790185840734</v>
      </c>
      <c r="L77" s="104">
        <v>-44.490614332522746</v>
      </c>
    </row>
    <row r="78" spans="1:12" ht="15" customHeight="1" x14ac:dyDescent="0.2">
      <c r="A78" s="103" t="s">
        <v>111</v>
      </c>
      <c r="B78" s="150">
        <v>118446.90796</v>
      </c>
      <c r="C78" s="150">
        <v>97263.367272000003</v>
      </c>
      <c r="D78" s="150">
        <v>106630.601597</v>
      </c>
      <c r="E78" s="150">
        <v>225077.50955700001</v>
      </c>
      <c r="F78" s="150">
        <v>11816.306362999996</v>
      </c>
      <c r="G78" s="130"/>
      <c r="H78" s="104">
        <v>-9.999029238093172</v>
      </c>
      <c r="I78" s="104">
        <v>-7.371873960373609</v>
      </c>
      <c r="J78" s="104">
        <v>2.8992296004702189</v>
      </c>
      <c r="K78" s="104">
        <v>-4.3169994094719168</v>
      </c>
      <c r="L78" s="104">
        <v>-57.768766277644716</v>
      </c>
    </row>
    <row r="79" spans="1:12" ht="15" customHeight="1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</row>
    <row r="80" spans="1:12" ht="15" customHeight="1" x14ac:dyDescent="0.2">
      <c r="A80" s="40">
        <v>2024</v>
      </c>
      <c r="B80" s="43"/>
      <c r="C80" s="43"/>
      <c r="D80" s="43"/>
      <c r="E80" s="43"/>
      <c r="F80" s="43"/>
      <c r="G80" s="41"/>
      <c r="H80" s="41"/>
      <c r="I80" s="41"/>
      <c r="J80" s="41"/>
      <c r="K80" s="41"/>
      <c r="L80" s="41"/>
    </row>
    <row r="81" spans="1:12" ht="15" customHeight="1" x14ac:dyDescent="0.2">
      <c r="A81" s="103" t="s">
        <v>31</v>
      </c>
      <c r="B81" s="150">
        <v>122410.483788</v>
      </c>
      <c r="C81" s="150">
        <v>94704.829196999999</v>
      </c>
      <c r="D81" s="150">
        <v>112237.969</v>
      </c>
      <c r="E81" s="150">
        <v>234648.452788</v>
      </c>
      <c r="F81" s="150">
        <v>10172.514788</v>
      </c>
      <c r="G81" s="124"/>
      <c r="H81" s="104">
        <f t="shared" ref="H81:H85" si="6">(B81-B67)/B67*100</f>
        <v>8.6494801362017864</v>
      </c>
      <c r="I81" s="104">
        <f t="shared" ref="I81:L86" si="7">(C81-C67)/C67*100</f>
        <v>10.053849606910987</v>
      </c>
      <c r="J81" s="104">
        <f t="shared" si="7"/>
        <v>18.759878912680133</v>
      </c>
      <c r="K81" s="104">
        <f t="shared" si="7"/>
        <v>13.261630450658012</v>
      </c>
      <c r="L81" s="104">
        <f t="shared" si="7"/>
        <v>-43.975253392818026</v>
      </c>
    </row>
    <row r="82" spans="1:12" ht="15" customHeight="1" x14ac:dyDescent="0.2">
      <c r="A82" s="103" t="s">
        <v>32</v>
      </c>
      <c r="B82" s="150">
        <v>111356.905075</v>
      </c>
      <c r="C82" s="150">
        <v>91538.231578999999</v>
      </c>
      <c r="D82" s="150">
        <v>100116.365899</v>
      </c>
      <c r="E82" s="150">
        <v>211473.27097399998</v>
      </c>
      <c r="F82" s="150">
        <v>11240.539176000006</v>
      </c>
      <c r="G82" s="124"/>
      <c r="H82" s="104">
        <f t="shared" si="6"/>
        <v>-1.1760708837474594</v>
      </c>
      <c r="I82" s="104">
        <f t="shared" si="7"/>
        <v>4.1935629984541176</v>
      </c>
      <c r="J82" s="104">
        <f t="shared" si="7"/>
        <v>7.996939900265569</v>
      </c>
      <c r="K82" s="104">
        <f t="shared" si="7"/>
        <v>2.9642749062624207</v>
      </c>
      <c r="L82" s="104">
        <f t="shared" si="7"/>
        <v>-43.738683468281117</v>
      </c>
    </row>
    <row r="83" spans="1:12" ht="15" customHeight="1" x14ac:dyDescent="0.2">
      <c r="A83" s="103" t="s">
        <v>177</v>
      </c>
      <c r="B83" s="150">
        <v>128564.532464</v>
      </c>
      <c r="C83" s="150">
        <v>104122.92022499999</v>
      </c>
      <c r="D83" s="150">
        <v>115845.336043</v>
      </c>
      <c r="E83" s="150">
        <v>244409.86850700001</v>
      </c>
      <c r="F83" s="150">
        <v>12719.196421000001</v>
      </c>
      <c r="G83" s="124"/>
      <c r="H83" s="104">
        <f t="shared" si="6"/>
        <v>-0.90970793703992525</v>
      </c>
      <c r="I83" s="104">
        <f t="shared" si="7"/>
        <v>1.544399353314041</v>
      </c>
      <c r="J83" s="104">
        <f t="shared" si="7"/>
        <v>10.890043541399645</v>
      </c>
      <c r="K83" s="104">
        <f t="shared" si="7"/>
        <v>4.3534567892974616</v>
      </c>
      <c r="L83" s="104">
        <f t="shared" si="7"/>
        <v>-49.679113918982651</v>
      </c>
    </row>
    <row r="84" spans="1:12" ht="15" customHeight="1" x14ac:dyDescent="0.2">
      <c r="A84" s="103" t="s">
        <v>33</v>
      </c>
      <c r="B84" s="150">
        <v>114695.19450300001</v>
      </c>
      <c r="C84" s="150">
        <v>91715.557381000006</v>
      </c>
      <c r="D84" s="150">
        <v>106953.53694799999</v>
      </c>
      <c r="E84" s="150">
        <v>221648.731451</v>
      </c>
      <c r="F84" s="150">
        <v>7741.6575550000125</v>
      </c>
      <c r="G84" s="124"/>
      <c r="H84" s="104">
        <f t="shared" si="6"/>
        <v>9.0614504936868183</v>
      </c>
      <c r="I84" s="104">
        <f t="shared" si="7"/>
        <v>14.392623414206698</v>
      </c>
      <c r="J84" s="104">
        <f t="shared" si="7"/>
        <v>13.997969436277858</v>
      </c>
      <c r="K84" s="104">
        <f t="shared" si="7"/>
        <v>11.388983422108366</v>
      </c>
      <c r="L84" s="104">
        <f t="shared" si="7"/>
        <v>-31.762086260664379</v>
      </c>
    </row>
    <row r="85" spans="1:12" ht="15" customHeight="1" x14ac:dyDescent="0.2">
      <c r="A85" s="103" t="s">
        <v>178</v>
      </c>
      <c r="B85" s="150">
        <v>128037.443455</v>
      </c>
      <c r="C85" s="150">
        <v>105806.143476</v>
      </c>
      <c r="D85" s="150">
        <v>118082.517423</v>
      </c>
      <c r="E85" s="150">
        <v>246119.96087800001</v>
      </c>
      <c r="F85" s="150">
        <v>9954.926032000003</v>
      </c>
      <c r="G85" s="124"/>
      <c r="H85" s="104">
        <f t="shared" si="6"/>
        <v>7.1301655993589268</v>
      </c>
      <c r="I85" s="104">
        <f t="shared" si="7"/>
        <v>13.013153528180025</v>
      </c>
      <c r="J85" s="104">
        <f t="shared" si="7"/>
        <v>13.426686436670188</v>
      </c>
      <c r="K85" s="104">
        <f t="shared" si="7"/>
        <v>10.061459978959721</v>
      </c>
      <c r="L85" s="104">
        <f t="shared" si="7"/>
        <v>-35.404039804058321</v>
      </c>
    </row>
    <row r="86" spans="1:12" ht="15" customHeight="1" x14ac:dyDescent="0.2">
      <c r="A86" s="103" t="s">
        <v>34</v>
      </c>
      <c r="B86" s="150">
        <v>126016.519225</v>
      </c>
      <c r="C86" s="150">
        <v>100413.75307200001</v>
      </c>
      <c r="D86" s="150">
        <v>111740.28698200001</v>
      </c>
      <c r="E86" s="150">
        <v>237756.80620699999</v>
      </c>
      <c r="F86" s="150">
        <v>14276.232242999991</v>
      </c>
      <c r="G86" s="124"/>
      <c r="H86" s="104">
        <f>(B86-B72)/B72*100</f>
        <v>1.6738161070086848</v>
      </c>
      <c r="I86" s="104">
        <f t="shared" si="7"/>
        <v>7.095449181552123</v>
      </c>
      <c r="J86" s="104">
        <f t="shared" si="7"/>
        <v>17.776569562857777</v>
      </c>
      <c r="K86" s="104">
        <f t="shared" si="7"/>
        <v>8.655664933416638</v>
      </c>
      <c r="L86" s="104">
        <f t="shared" si="7"/>
        <v>-50.885350492682491</v>
      </c>
    </row>
    <row r="87" spans="1:12" ht="15" customHeight="1" x14ac:dyDescent="0.2">
      <c r="A87" s="103" t="s">
        <v>35</v>
      </c>
      <c r="B87" s="150">
        <v>131116.95314299999</v>
      </c>
      <c r="C87" s="150">
        <v>105042.795679</v>
      </c>
      <c r="D87" s="150">
        <v>124715.52999900001</v>
      </c>
      <c r="E87" s="150">
        <v>255832.48314199998</v>
      </c>
      <c r="F87" s="150">
        <v>6401.4231439999858</v>
      </c>
      <c r="G87" s="124"/>
      <c r="H87" s="104">
        <f>(B87-B73)/B73*100</f>
        <v>12.290963611121706</v>
      </c>
      <c r="I87" s="104">
        <f t="shared" ref="I87:L88" si="8">(C87-C73)/C73*100</f>
        <v>17.97278479279445</v>
      </c>
      <c r="J87" s="104">
        <f t="shared" si="8"/>
        <v>25.394911699358957</v>
      </c>
      <c r="K87" s="104">
        <f t="shared" si="8"/>
        <v>18.318498753025114</v>
      </c>
      <c r="L87" s="104">
        <f t="shared" si="8"/>
        <v>-63.012858498470294</v>
      </c>
    </row>
    <row r="88" spans="1:12" ht="15" customHeight="1" x14ac:dyDescent="0.2">
      <c r="A88" s="103" t="s">
        <v>109</v>
      </c>
      <c r="B88" s="150">
        <v>129003.53646800001</v>
      </c>
      <c r="C88" s="150">
        <v>106207.881335</v>
      </c>
      <c r="D88" s="150">
        <v>123489.842567</v>
      </c>
      <c r="E88" s="150">
        <v>252493.37903499999</v>
      </c>
      <c r="F88" s="150">
        <v>5513.693901000006</v>
      </c>
      <c r="G88" s="150"/>
      <c r="H88" s="104">
        <f>(B88-B74)/B74*100</f>
        <v>12.000905365910739</v>
      </c>
      <c r="I88" s="104">
        <f t="shared" si="8"/>
        <v>15.319716146395344</v>
      </c>
      <c r="J88" s="104">
        <f t="shared" si="8"/>
        <v>26.202663083366279</v>
      </c>
      <c r="K88" s="104">
        <f t="shared" si="8"/>
        <v>18.524118309602951</v>
      </c>
      <c r="L88" s="104">
        <f>(F88-F74)/F74*100</f>
        <v>-68.184793109985804</v>
      </c>
    </row>
    <row r="89" spans="1:12" ht="15" customHeight="1" x14ac:dyDescent="0.2">
      <c r="A89" s="103" t="s">
        <v>36</v>
      </c>
      <c r="B89" s="150">
        <v>123557.38505700001</v>
      </c>
      <c r="C89" s="150">
        <v>99924.215710000004</v>
      </c>
      <c r="D89" s="150">
        <v>110790.02170500001</v>
      </c>
      <c r="E89" s="150">
        <v>234347.406762</v>
      </c>
      <c r="F89" s="150">
        <v>12767.363352</v>
      </c>
      <c r="G89" s="150"/>
      <c r="H89" s="104">
        <f t="shared" ref="H89" si="9">(B89-B75)/B75*100</f>
        <v>-0.62469839042605246</v>
      </c>
      <c r="I89" s="104">
        <f t="shared" ref="I89:I90" si="10">(C89-C75)/C75*100</f>
        <v>3.3079316114589403</v>
      </c>
      <c r="J89" s="104">
        <f t="shared" ref="J89:J90" si="11">(D89-D75)/D75*100</f>
        <v>10.860385542228475</v>
      </c>
      <c r="K89" s="104">
        <f t="shared" ref="K89:K90" si="12">(E89-E75)/E75*100</f>
        <v>4.4931337575400185</v>
      </c>
      <c r="L89" s="104">
        <f t="shared" ref="L89:L90" si="13">(F89-F75)/F75*100</f>
        <v>-47.669526280935884</v>
      </c>
    </row>
    <row r="90" spans="1:12" ht="15" customHeight="1" x14ac:dyDescent="0.2">
      <c r="A90" s="103" t="s">
        <v>110</v>
      </c>
      <c r="B90" s="150">
        <v>128138.741607</v>
      </c>
      <c r="C90" s="150">
        <v>99443.173005999997</v>
      </c>
      <c r="D90" s="150">
        <v>116269.33665899999</v>
      </c>
      <c r="E90" s="150">
        <v>244408.078266</v>
      </c>
      <c r="F90" s="150">
        <v>11869.40494800001</v>
      </c>
      <c r="H90" s="104">
        <f>(B90-B76)/B76*100</f>
        <v>1.5751219157131937</v>
      </c>
      <c r="I90" s="104">
        <f t="shared" si="10"/>
        <v>3.1652600507617956</v>
      </c>
      <c r="J90" s="104">
        <f t="shared" si="11"/>
        <v>2.7229733459374761</v>
      </c>
      <c r="K90" s="104">
        <f t="shared" si="12"/>
        <v>2.1179594441515377</v>
      </c>
      <c r="L90" s="104">
        <f t="shared" si="13"/>
        <v>-8.4463187031228752</v>
      </c>
    </row>
    <row r="91" spans="1:12" ht="15" customHeight="1" x14ac:dyDescent="0.2">
      <c r="A91" s="103" t="s">
        <v>37</v>
      </c>
      <c r="B91" s="150">
        <v>126567.352482</v>
      </c>
      <c r="C91" s="150">
        <v>105376.866542</v>
      </c>
      <c r="D91" s="150">
        <v>111279.44960399999</v>
      </c>
      <c r="E91" s="150">
        <v>237846.80208599998</v>
      </c>
      <c r="F91" s="150">
        <v>15287.902878000008</v>
      </c>
      <c r="H91" s="104">
        <f>(B91-B77)/B77*100</f>
        <v>4.0815826437073506</v>
      </c>
      <c r="I91" s="104">
        <f>(C91-C77)/C77*100</f>
        <v>10.296446714203318</v>
      </c>
      <c r="J91" s="104">
        <f>(D91-D77)/D77*100</f>
        <v>1.62415033271469</v>
      </c>
      <c r="K91" s="104">
        <f>(E91-E77)/E77*100</f>
        <v>2.9172145068923383</v>
      </c>
      <c r="L91" s="104">
        <f>(F91-F77)/F77*100</f>
        <v>26.315024635682498</v>
      </c>
    </row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</sheetData>
  <mergeCells count="2">
    <mergeCell ref="B3:F3"/>
    <mergeCell ref="H3:L3"/>
  </mergeCells>
  <phoneticPr fontId="24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view="pageBreakPreview" zoomScaleNormal="100" zoomScaleSheetLayoutView="100" workbookViewId="0">
      <selection activeCell="P14" sqref="P14"/>
    </sheetView>
  </sheetViews>
  <sheetFormatPr defaultColWidth="9.140625" defaultRowHeight="12.75" x14ac:dyDescent="0.2"/>
  <cols>
    <col min="1" max="1" width="5.42578125" style="5" customWidth="1"/>
    <col min="2" max="2" width="19.140625" style="5" bestFit="1" customWidth="1"/>
    <col min="3" max="5" width="10" style="5" bestFit="1" customWidth="1"/>
    <col min="6" max="6" width="12" style="5" bestFit="1" customWidth="1"/>
    <col min="7" max="7" width="11.28515625" style="5" bestFit="1" customWidth="1"/>
    <col min="8" max="8" width="11.42578125" style="5" bestFit="1" customWidth="1"/>
    <col min="9" max="9" width="0.85546875" style="5" customWidth="1"/>
    <col min="10" max="11" width="10" style="5" bestFit="1" customWidth="1"/>
    <col min="12" max="12" width="12" style="5" bestFit="1" customWidth="1"/>
    <col min="13" max="16384" width="9.140625" style="5"/>
  </cols>
  <sheetData>
    <row r="1" spans="1:12" x14ac:dyDescent="0.2">
      <c r="A1" s="102" t="s">
        <v>113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x14ac:dyDescent="0.2">
      <c r="A3" s="16"/>
      <c r="B3" s="17"/>
      <c r="C3" s="161" t="s">
        <v>99</v>
      </c>
      <c r="D3" s="161"/>
      <c r="E3" s="161"/>
      <c r="F3" s="17"/>
      <c r="G3" s="162" t="s">
        <v>42</v>
      </c>
      <c r="H3" s="162"/>
      <c r="I3" s="18"/>
      <c r="J3" s="161" t="s">
        <v>99</v>
      </c>
      <c r="K3" s="161"/>
      <c r="L3" s="161"/>
    </row>
    <row r="4" spans="1:12" ht="36" customHeight="1" x14ac:dyDescent="0.2">
      <c r="A4" s="16" t="s">
        <v>94</v>
      </c>
      <c r="B4" s="19" t="s">
        <v>45</v>
      </c>
      <c r="C4" s="20" t="s">
        <v>185</v>
      </c>
      <c r="D4" s="20" t="s">
        <v>180</v>
      </c>
      <c r="E4" s="20" t="s">
        <v>186</v>
      </c>
      <c r="F4" s="21" t="s">
        <v>98</v>
      </c>
      <c r="G4" s="22" t="s">
        <v>99</v>
      </c>
      <c r="H4" s="23" t="s">
        <v>0</v>
      </c>
      <c r="I4" s="23"/>
      <c r="J4" s="20" t="s">
        <v>187</v>
      </c>
      <c r="K4" s="20" t="s">
        <v>188</v>
      </c>
      <c r="L4" s="21" t="s">
        <v>98</v>
      </c>
    </row>
    <row r="5" spans="1:12" ht="15" customHeight="1" x14ac:dyDescent="0.2">
      <c r="A5" s="87"/>
      <c r="B5" s="88" t="s">
        <v>48</v>
      </c>
      <c r="C5" s="89">
        <v>121603.98532299997</v>
      </c>
      <c r="D5" s="89">
        <v>128138.74160699999</v>
      </c>
      <c r="E5" s="89">
        <v>126567.35248200002</v>
      </c>
      <c r="F5" s="90">
        <f>E5/E$5*100</f>
        <v>100</v>
      </c>
      <c r="G5" s="91">
        <f t="shared" ref="G5" si="0">E5-C5</f>
        <v>4963.3671590000449</v>
      </c>
      <c r="H5" s="91">
        <f t="shared" ref="H5" si="1">(G5/C5)*100</f>
        <v>4.081582643707387</v>
      </c>
      <c r="I5" s="92"/>
      <c r="J5" s="89">
        <v>1307751.7963980001</v>
      </c>
      <c r="K5" s="89">
        <v>1369465.0472670011</v>
      </c>
      <c r="L5" s="90">
        <f>K5/K$5*100</f>
        <v>100</v>
      </c>
    </row>
    <row r="6" spans="1:12" ht="6" customHeight="1" x14ac:dyDescent="0.2">
      <c r="A6" s="132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2" x14ac:dyDescent="0.2">
      <c r="A7" s="44" t="s">
        <v>1</v>
      </c>
      <c r="B7" s="155" t="s">
        <v>142</v>
      </c>
      <c r="C7" s="159">
        <v>18246.767854000005</v>
      </c>
      <c r="D7" s="159">
        <v>18856.457617000015</v>
      </c>
      <c r="E7" s="159">
        <v>18006.608608999999</v>
      </c>
      <c r="F7" s="47">
        <f>E7/E$5*100</f>
        <v>14.22689837141125</v>
      </c>
      <c r="G7" s="110">
        <f t="shared" ref="G7:G37" si="2">E7-C7</f>
        <v>-240.15924500000619</v>
      </c>
      <c r="H7" s="110">
        <f t="shared" ref="H7:H36" si="3">(G7/C7)*100</f>
        <v>-1.3161741680588059</v>
      </c>
      <c r="I7" s="49"/>
      <c r="J7" s="159">
        <v>203686.48168999987</v>
      </c>
      <c r="K7" s="159">
        <v>208344.82252599992</v>
      </c>
      <c r="L7" s="47">
        <f>K7/K$5*100</f>
        <v>15.213591828560153</v>
      </c>
    </row>
    <row r="8" spans="1:12" x14ac:dyDescent="0.2">
      <c r="A8" s="44" t="s">
        <v>2</v>
      </c>
      <c r="B8" s="155" t="s">
        <v>144</v>
      </c>
      <c r="C8" s="159">
        <v>12906.36585799999</v>
      </c>
      <c r="D8" s="159">
        <v>18930.37131200001</v>
      </c>
      <c r="E8" s="159">
        <v>20300.513254999998</v>
      </c>
      <c r="F8" s="47">
        <f t="shared" ref="F8:F36" si="4">E8/E$5*100</f>
        <v>16.039296751417051</v>
      </c>
      <c r="G8" s="110">
        <f t="shared" si="2"/>
        <v>7394.1473970000079</v>
      </c>
      <c r="H8" s="110">
        <f t="shared" si="3"/>
        <v>57.290700405929975</v>
      </c>
      <c r="I8" s="49"/>
      <c r="J8" s="159">
        <v>146638.80294399994</v>
      </c>
      <c r="K8" s="159">
        <v>179706.5297959999</v>
      </c>
      <c r="L8" s="47">
        <f t="shared" ref="L8:L36" si="5">K8/K$5*100</f>
        <v>13.12238893242545</v>
      </c>
    </row>
    <row r="9" spans="1:12" x14ac:dyDescent="0.2">
      <c r="A9" s="44" t="s">
        <v>3</v>
      </c>
      <c r="B9" s="155" t="s">
        <v>143</v>
      </c>
      <c r="C9" s="159">
        <v>17224.167553000003</v>
      </c>
      <c r="D9" s="159">
        <v>16032.440306000011</v>
      </c>
      <c r="E9" s="159">
        <v>15173.47457300001</v>
      </c>
      <c r="F9" s="47">
        <f t="shared" si="4"/>
        <v>11.988458536460207</v>
      </c>
      <c r="G9" s="110">
        <f t="shared" si="2"/>
        <v>-2050.6929799999925</v>
      </c>
      <c r="H9" s="110">
        <f t="shared" si="3"/>
        <v>-11.905904733508093</v>
      </c>
      <c r="I9" s="49"/>
      <c r="J9" s="159">
        <v>174228.66067800004</v>
      </c>
      <c r="K9" s="159">
        <v>168313.918619</v>
      </c>
      <c r="L9" s="47">
        <f t="shared" si="5"/>
        <v>12.290486635996945</v>
      </c>
    </row>
    <row r="10" spans="1:12" x14ac:dyDescent="0.2">
      <c r="A10" s="44" t="s">
        <v>4</v>
      </c>
      <c r="B10" s="155" t="s">
        <v>181</v>
      </c>
      <c r="C10" s="159">
        <v>9775.8500580000036</v>
      </c>
      <c r="D10" s="159">
        <v>10512.647149000004</v>
      </c>
      <c r="E10" s="159">
        <v>9357.1526539999977</v>
      </c>
      <c r="F10" s="47">
        <f t="shared" si="4"/>
        <v>7.3930223477896808</v>
      </c>
      <c r="G10" s="110">
        <f t="shared" si="2"/>
        <v>-418.69740400000592</v>
      </c>
      <c r="H10" s="110">
        <f t="shared" si="3"/>
        <v>-4.2829769433438436</v>
      </c>
      <c r="I10" s="49"/>
      <c r="J10" s="159">
        <v>103844.50908700009</v>
      </c>
      <c r="K10" s="159">
        <v>106525.20260999998</v>
      </c>
      <c r="L10" s="47">
        <f t="shared" si="5"/>
        <v>7.7785995942422206</v>
      </c>
    </row>
    <row r="11" spans="1:12" x14ac:dyDescent="0.2">
      <c r="A11" s="44" t="s">
        <v>5</v>
      </c>
      <c r="B11" s="155" t="s">
        <v>145</v>
      </c>
      <c r="C11" s="159">
        <v>7321.6363309999961</v>
      </c>
      <c r="D11" s="159">
        <v>7455.0878650000022</v>
      </c>
      <c r="E11" s="159">
        <v>7157.2324229999986</v>
      </c>
      <c r="F11" s="47">
        <f t="shared" si="4"/>
        <v>5.6548804116115772</v>
      </c>
      <c r="G11" s="110">
        <f t="shared" si="2"/>
        <v>-164.4039079999975</v>
      </c>
      <c r="H11" s="110">
        <f t="shared" si="3"/>
        <v>-2.2454530731594402</v>
      </c>
      <c r="I11" s="49"/>
      <c r="J11" s="159">
        <v>82488.357916999943</v>
      </c>
      <c r="K11" s="159">
        <v>78986.456196999992</v>
      </c>
      <c r="L11" s="47">
        <f t="shared" si="5"/>
        <v>5.7676869047976664</v>
      </c>
    </row>
    <row r="12" spans="1:12" x14ac:dyDescent="0.2">
      <c r="A12" s="44" t="s">
        <v>6</v>
      </c>
      <c r="B12" s="155" t="s">
        <v>146</v>
      </c>
      <c r="C12" s="159">
        <v>7145.2957709999973</v>
      </c>
      <c r="D12" s="159">
        <v>6539.5931350000019</v>
      </c>
      <c r="E12" s="159">
        <v>6718.2325350000028</v>
      </c>
      <c r="F12" s="47">
        <f t="shared" si="4"/>
        <v>5.3080296010422172</v>
      </c>
      <c r="G12" s="110">
        <f t="shared" si="2"/>
        <v>-427.0632359999945</v>
      </c>
      <c r="H12" s="110">
        <f t="shared" si="3"/>
        <v>-5.976844761742119</v>
      </c>
      <c r="I12" s="49"/>
      <c r="J12" s="159">
        <v>78209.548210000008</v>
      </c>
      <c r="K12" s="159">
        <v>75807.447487999991</v>
      </c>
      <c r="L12" s="47">
        <f t="shared" si="5"/>
        <v>5.5355518302045432</v>
      </c>
    </row>
    <row r="13" spans="1:12" x14ac:dyDescent="0.2">
      <c r="A13" s="44" t="s">
        <v>7</v>
      </c>
      <c r="B13" s="155" t="s">
        <v>153</v>
      </c>
      <c r="C13" s="159">
        <v>3512.3261939999998</v>
      </c>
      <c r="D13" s="159">
        <v>5844.8324649999977</v>
      </c>
      <c r="E13" s="159">
        <v>5976.7622520000014</v>
      </c>
      <c r="F13" s="47">
        <f t="shared" si="4"/>
        <v>4.7221989990270172</v>
      </c>
      <c r="G13" s="110">
        <f t="shared" si="2"/>
        <v>2464.4360580000016</v>
      </c>
      <c r="H13" s="110">
        <f t="shared" si="3"/>
        <v>70.165352586269549</v>
      </c>
      <c r="I13" s="49"/>
      <c r="J13" s="159">
        <v>39490.25284400001</v>
      </c>
      <c r="K13" s="159">
        <v>60509.442136000042</v>
      </c>
      <c r="L13" s="47">
        <f t="shared" si="5"/>
        <v>4.4184729107732146</v>
      </c>
    </row>
    <row r="14" spans="1:12" x14ac:dyDescent="0.2">
      <c r="A14" s="44" t="s">
        <v>8</v>
      </c>
      <c r="B14" s="155" t="s">
        <v>147</v>
      </c>
      <c r="C14" s="159">
        <v>5528.7427200000011</v>
      </c>
      <c r="D14" s="159">
        <v>4630.3574530000005</v>
      </c>
      <c r="E14" s="159">
        <v>4994.3569940000007</v>
      </c>
      <c r="F14" s="47">
        <f t="shared" si="4"/>
        <v>3.9460073202607928</v>
      </c>
      <c r="G14" s="110">
        <f t="shared" si="2"/>
        <v>-534.38572600000043</v>
      </c>
      <c r="H14" s="110">
        <f t="shared" si="3"/>
        <v>-9.6655922162353818</v>
      </c>
      <c r="I14" s="49"/>
      <c r="J14" s="159">
        <v>54631.006419000019</v>
      </c>
      <c r="K14" s="159">
        <v>53948.978389999982</v>
      </c>
      <c r="L14" s="47">
        <f t="shared" si="5"/>
        <v>3.9394198849882502</v>
      </c>
    </row>
    <row r="15" spans="1:12" x14ac:dyDescent="0.2">
      <c r="A15" s="44" t="s">
        <v>9</v>
      </c>
      <c r="B15" s="155" t="s">
        <v>150</v>
      </c>
      <c r="C15" s="159">
        <v>4512.718463000002</v>
      </c>
      <c r="D15" s="159">
        <v>5103.9386870000026</v>
      </c>
      <c r="E15" s="159">
        <v>4190.0425529999993</v>
      </c>
      <c r="F15" s="47">
        <f t="shared" si="4"/>
        <v>3.3105239786033231</v>
      </c>
      <c r="G15" s="110">
        <f t="shared" si="2"/>
        <v>-322.67591000000266</v>
      </c>
      <c r="H15" s="110">
        <f t="shared" si="3"/>
        <v>-7.1503665173362387</v>
      </c>
      <c r="I15" s="49"/>
      <c r="J15" s="159">
        <v>46132.923482000013</v>
      </c>
      <c r="K15" s="159">
        <v>50312.448633000007</v>
      </c>
      <c r="L15" s="47">
        <f t="shared" si="5"/>
        <v>3.6738760681338309</v>
      </c>
    </row>
    <row r="16" spans="1:12" x14ac:dyDescent="0.2">
      <c r="A16" s="44" t="s">
        <v>10</v>
      </c>
      <c r="B16" s="155" t="s">
        <v>151</v>
      </c>
      <c r="C16" s="159">
        <v>5384.7608069999997</v>
      </c>
      <c r="D16" s="159">
        <v>3901.6802209999992</v>
      </c>
      <c r="E16" s="159">
        <v>3736.1315890000005</v>
      </c>
      <c r="F16" s="47">
        <f t="shared" si="4"/>
        <v>2.9518920288163097</v>
      </c>
      <c r="G16" s="110">
        <f t="shared" si="2"/>
        <v>-1648.6292179999991</v>
      </c>
      <c r="H16" s="110">
        <f t="shared" si="3"/>
        <v>-30.616572900635418</v>
      </c>
      <c r="I16" s="49"/>
      <c r="J16" s="159">
        <v>47432.475525000016</v>
      </c>
      <c r="K16" s="159">
        <v>50011.966713000002</v>
      </c>
      <c r="L16" s="47">
        <f t="shared" si="5"/>
        <v>3.6519345136122552</v>
      </c>
    </row>
    <row r="17" spans="1:12" x14ac:dyDescent="0.2">
      <c r="A17" s="44" t="s">
        <v>11</v>
      </c>
      <c r="B17" s="155" t="s">
        <v>148</v>
      </c>
      <c r="C17" s="159">
        <v>4967.0362439999999</v>
      </c>
      <c r="D17" s="159">
        <v>4150.3380399999987</v>
      </c>
      <c r="E17" s="159">
        <v>5169.3265720000009</v>
      </c>
      <c r="F17" s="47">
        <f t="shared" si="4"/>
        <v>4.0842495877719847</v>
      </c>
      <c r="G17" s="110">
        <f t="shared" si="2"/>
        <v>202.29032800000095</v>
      </c>
      <c r="H17" s="110">
        <f t="shared" si="3"/>
        <v>4.0726565714989569</v>
      </c>
      <c r="I17" s="49"/>
      <c r="J17" s="159">
        <v>52028.693464000033</v>
      </c>
      <c r="K17" s="159">
        <v>49121.683423999995</v>
      </c>
      <c r="L17" s="47">
        <f t="shared" si="5"/>
        <v>3.5869249472288915</v>
      </c>
    </row>
    <row r="18" spans="1:12" x14ac:dyDescent="0.2">
      <c r="A18" s="44" t="s">
        <v>12</v>
      </c>
      <c r="B18" s="155" t="s">
        <v>152</v>
      </c>
      <c r="C18" s="159">
        <v>3720.3831990000035</v>
      </c>
      <c r="D18" s="159">
        <v>4861.3447310000047</v>
      </c>
      <c r="E18" s="159">
        <v>4218.2994709999984</v>
      </c>
      <c r="F18" s="47">
        <f t="shared" si="4"/>
        <v>3.3328495763549375</v>
      </c>
      <c r="G18" s="110">
        <f t="shared" si="2"/>
        <v>497.91627199999493</v>
      </c>
      <c r="H18" s="110">
        <f t="shared" si="3"/>
        <v>13.383467384054123</v>
      </c>
      <c r="I18" s="110"/>
      <c r="J18" s="159">
        <v>41835.757048000036</v>
      </c>
      <c r="K18" s="159">
        <v>47441.697234999956</v>
      </c>
      <c r="L18" s="47">
        <f t="shared" si="5"/>
        <v>3.4642503165508223</v>
      </c>
    </row>
    <row r="19" spans="1:12" x14ac:dyDescent="0.2">
      <c r="A19" s="44" t="s">
        <v>13</v>
      </c>
      <c r="B19" s="155" t="s">
        <v>149</v>
      </c>
      <c r="C19" s="159">
        <v>4229.4634130000013</v>
      </c>
      <c r="D19" s="159">
        <v>4220.0288570000012</v>
      </c>
      <c r="E19" s="159">
        <v>3864.2922809999995</v>
      </c>
      <c r="F19" s="47">
        <f t="shared" si="4"/>
        <v>3.0531509154776435</v>
      </c>
      <c r="G19" s="110">
        <f t="shared" si="2"/>
        <v>-365.17113200000176</v>
      </c>
      <c r="H19" s="110">
        <f t="shared" si="3"/>
        <v>-8.6339825254802758</v>
      </c>
      <c r="I19" s="49"/>
      <c r="J19" s="159">
        <v>46532.583401999997</v>
      </c>
      <c r="K19" s="159">
        <v>44914.418443999988</v>
      </c>
      <c r="L19" s="47">
        <f t="shared" si="5"/>
        <v>3.2797053516359762</v>
      </c>
    </row>
    <row r="20" spans="1:12" x14ac:dyDescent="0.2">
      <c r="A20" s="44" t="s">
        <v>14</v>
      </c>
      <c r="B20" s="155" t="s">
        <v>154</v>
      </c>
      <c r="C20" s="159">
        <v>2149.8331550000007</v>
      </c>
      <c r="D20" s="159">
        <v>2159.5719079999994</v>
      </c>
      <c r="E20" s="159">
        <v>2302.5433279999993</v>
      </c>
      <c r="F20" s="47">
        <f t="shared" si="4"/>
        <v>1.8192237436012255</v>
      </c>
      <c r="G20" s="110">
        <f t="shared" si="2"/>
        <v>152.71017299999858</v>
      </c>
      <c r="H20" s="110">
        <f t="shared" si="3"/>
        <v>7.1033499806638964</v>
      </c>
      <c r="I20" s="49"/>
      <c r="J20" s="159">
        <v>24188.288690999991</v>
      </c>
      <c r="K20" s="159">
        <v>25720.854974999987</v>
      </c>
      <c r="L20" s="47">
        <f t="shared" si="5"/>
        <v>1.8781680500959335</v>
      </c>
    </row>
    <row r="21" spans="1:12" x14ac:dyDescent="0.2">
      <c r="A21" s="44" t="s">
        <v>15</v>
      </c>
      <c r="B21" s="155" t="s">
        <v>156</v>
      </c>
      <c r="C21" s="159">
        <v>1536.6334880000006</v>
      </c>
      <c r="D21" s="159">
        <v>1908.7550960000001</v>
      </c>
      <c r="E21" s="159">
        <v>1699.7525750000009</v>
      </c>
      <c r="F21" s="47">
        <f t="shared" si="4"/>
        <v>1.3429628902459139</v>
      </c>
      <c r="G21" s="110">
        <f t="shared" si="2"/>
        <v>163.11908700000026</v>
      </c>
      <c r="H21" s="110">
        <f t="shared" si="3"/>
        <v>10.615354167004865</v>
      </c>
      <c r="I21" s="49"/>
      <c r="J21" s="159">
        <v>16080.975139999995</v>
      </c>
      <c r="K21" s="159">
        <v>18772.521339000006</v>
      </c>
      <c r="L21" s="47">
        <f t="shared" si="5"/>
        <v>1.3707922941489996</v>
      </c>
    </row>
    <row r="22" spans="1:12" x14ac:dyDescent="0.2">
      <c r="A22" s="44" t="s">
        <v>16</v>
      </c>
      <c r="B22" s="155" t="s">
        <v>155</v>
      </c>
      <c r="C22" s="159">
        <v>1223.2579320000011</v>
      </c>
      <c r="D22" s="159">
        <v>1313.3516549999999</v>
      </c>
      <c r="E22" s="159">
        <v>1489.1832179999999</v>
      </c>
      <c r="F22" s="47">
        <f t="shared" si="4"/>
        <v>1.1765934807017366</v>
      </c>
      <c r="G22" s="110">
        <f t="shared" si="2"/>
        <v>265.92528599999878</v>
      </c>
      <c r="H22" s="110">
        <f t="shared" si="3"/>
        <v>21.739101708927119</v>
      </c>
      <c r="I22" s="49"/>
      <c r="J22" s="159">
        <v>17089.914758999992</v>
      </c>
      <c r="K22" s="159">
        <v>17586.270681000013</v>
      </c>
      <c r="L22" s="47">
        <f t="shared" si="5"/>
        <v>1.2841708312378171</v>
      </c>
    </row>
    <row r="23" spans="1:12" x14ac:dyDescent="0.2">
      <c r="A23" s="44" t="s">
        <v>17</v>
      </c>
      <c r="B23" s="155" t="s">
        <v>157</v>
      </c>
      <c r="C23" s="159">
        <v>1431.9921830000019</v>
      </c>
      <c r="D23" s="159">
        <v>1167.8888420000007</v>
      </c>
      <c r="E23" s="159">
        <v>1383.8251189999999</v>
      </c>
      <c r="F23" s="47">
        <f t="shared" si="4"/>
        <v>1.0933507668944904</v>
      </c>
      <c r="G23" s="110">
        <f t="shared" si="2"/>
        <v>-48.167064000002028</v>
      </c>
      <c r="H23" s="110">
        <f t="shared" si="3"/>
        <v>-3.3636401491447225</v>
      </c>
      <c r="I23" s="49"/>
      <c r="J23" s="159">
        <v>12970.052771999997</v>
      </c>
      <c r="K23" s="159">
        <v>13416.568276999997</v>
      </c>
      <c r="L23" s="47">
        <f t="shared" si="5"/>
        <v>0.97969410053765338</v>
      </c>
    </row>
    <row r="24" spans="1:12" x14ac:dyDescent="0.2">
      <c r="A24" s="44" t="s">
        <v>18</v>
      </c>
      <c r="B24" s="155" t="s">
        <v>158</v>
      </c>
      <c r="C24" s="159">
        <v>529.93814400000008</v>
      </c>
      <c r="D24" s="159">
        <v>953.37910599999987</v>
      </c>
      <c r="E24" s="159">
        <v>912.33340199999986</v>
      </c>
      <c r="F24" s="47">
        <f t="shared" si="4"/>
        <v>0.72082838434164831</v>
      </c>
      <c r="G24" s="110">
        <f t="shared" si="2"/>
        <v>382.39525799999979</v>
      </c>
      <c r="H24" s="110">
        <f t="shared" si="3"/>
        <v>72.158470253464088</v>
      </c>
      <c r="I24" s="49"/>
      <c r="J24" s="159">
        <v>10425.48660799999</v>
      </c>
      <c r="K24" s="159">
        <v>10987.491566000004</v>
      </c>
      <c r="L24" s="47">
        <f t="shared" si="5"/>
        <v>0.80231997070150851</v>
      </c>
    </row>
    <row r="25" spans="1:12" x14ac:dyDescent="0.2">
      <c r="A25" s="44" t="s">
        <v>19</v>
      </c>
      <c r="B25" s="155" t="s">
        <v>159</v>
      </c>
      <c r="C25" s="159">
        <v>795.46917499999961</v>
      </c>
      <c r="D25" s="159">
        <v>689.77534900000012</v>
      </c>
      <c r="E25" s="159">
        <v>695.60967500000015</v>
      </c>
      <c r="F25" s="47">
        <f t="shared" si="4"/>
        <v>0.54959644913085104</v>
      </c>
      <c r="G25" s="110">
        <f t="shared" si="2"/>
        <v>-99.859499999999457</v>
      </c>
      <c r="H25" s="110">
        <f t="shared" si="3"/>
        <v>-12.553534836846381</v>
      </c>
      <c r="I25" s="49"/>
      <c r="J25" s="159">
        <v>8163.4618290000008</v>
      </c>
      <c r="K25" s="159">
        <v>7825.2005599999993</v>
      </c>
      <c r="L25" s="47">
        <f t="shared" si="5"/>
        <v>0.57140564307329411</v>
      </c>
    </row>
    <row r="26" spans="1:12" x14ac:dyDescent="0.2">
      <c r="A26" s="44" t="s">
        <v>20</v>
      </c>
      <c r="B26" s="155" t="s">
        <v>161</v>
      </c>
      <c r="C26" s="159">
        <v>884.41992099999982</v>
      </c>
      <c r="D26" s="159">
        <v>439.90804799999989</v>
      </c>
      <c r="E26" s="159">
        <v>426.14744099999996</v>
      </c>
      <c r="F26" s="47">
        <f t="shared" si="4"/>
        <v>0.33669618005212298</v>
      </c>
      <c r="G26" s="110">
        <f t="shared" si="2"/>
        <v>-458.27247999999986</v>
      </c>
      <c r="H26" s="110">
        <f t="shared" si="3"/>
        <v>-51.816164371539521</v>
      </c>
      <c r="I26" s="49"/>
      <c r="J26" s="159">
        <v>6314.9763010000033</v>
      </c>
      <c r="K26" s="159">
        <v>6929.0241710000037</v>
      </c>
      <c r="L26" s="47">
        <f t="shared" si="5"/>
        <v>0.50596575537492117</v>
      </c>
    </row>
    <row r="27" spans="1:12" x14ac:dyDescent="0.2">
      <c r="A27" s="44" t="s">
        <v>21</v>
      </c>
      <c r="B27" s="155" t="s">
        <v>164</v>
      </c>
      <c r="C27" s="159">
        <v>346.674689</v>
      </c>
      <c r="D27" s="159">
        <v>476.75726500000007</v>
      </c>
      <c r="E27" s="159">
        <v>559.75817300000051</v>
      </c>
      <c r="F27" s="47">
        <f t="shared" si="4"/>
        <v>0.44226110606177643</v>
      </c>
      <c r="G27" s="110">
        <f t="shared" si="2"/>
        <v>213.08348400000051</v>
      </c>
      <c r="H27" s="110">
        <f t="shared" si="3"/>
        <v>61.464967233301678</v>
      </c>
      <c r="I27" s="49"/>
      <c r="J27" s="159">
        <v>3837.9709619999994</v>
      </c>
      <c r="K27" s="159">
        <v>6015.9698000000026</v>
      </c>
      <c r="L27" s="47">
        <f t="shared" si="5"/>
        <v>0.43929341694451329</v>
      </c>
    </row>
    <row r="28" spans="1:12" x14ac:dyDescent="0.2">
      <c r="A28" s="44" t="s">
        <v>22</v>
      </c>
      <c r="B28" s="155" t="s">
        <v>160</v>
      </c>
      <c r="C28" s="159">
        <v>518.97736299999985</v>
      </c>
      <c r="D28" s="159">
        <v>538.07514700000036</v>
      </c>
      <c r="E28" s="159">
        <v>739.89207700000009</v>
      </c>
      <c r="F28" s="47">
        <f t="shared" si="4"/>
        <v>0.58458367224298624</v>
      </c>
      <c r="G28" s="110">
        <f t="shared" si="2"/>
        <v>220.91471400000023</v>
      </c>
      <c r="H28" s="110">
        <f t="shared" si="3"/>
        <v>42.567312131492777</v>
      </c>
      <c r="I28" s="49"/>
      <c r="J28" s="159">
        <v>6995.8033060000007</v>
      </c>
      <c r="K28" s="159">
        <v>5565.2754259999965</v>
      </c>
      <c r="L28" s="47">
        <f t="shared" si="5"/>
        <v>0.4063831667048709</v>
      </c>
    </row>
    <row r="29" spans="1:12" x14ac:dyDescent="0.2">
      <c r="A29" s="44" t="s">
        <v>23</v>
      </c>
      <c r="B29" s="155" t="s">
        <v>162</v>
      </c>
      <c r="C29" s="159">
        <v>216.80820800000001</v>
      </c>
      <c r="D29" s="159">
        <v>338.16351399999996</v>
      </c>
      <c r="E29" s="159">
        <v>418.55961699999989</v>
      </c>
      <c r="F29" s="47">
        <f t="shared" si="4"/>
        <v>0.33070109217898508</v>
      </c>
      <c r="G29" s="110">
        <f t="shared" si="2"/>
        <v>201.75140899999988</v>
      </c>
      <c r="H29" s="110">
        <f t="shared" si="3"/>
        <v>93.055244937959117</v>
      </c>
      <c r="I29" s="49"/>
      <c r="J29" s="159">
        <v>5340.2209789999997</v>
      </c>
      <c r="K29" s="159">
        <v>5331.3361389999991</v>
      </c>
      <c r="L29" s="47">
        <f t="shared" si="5"/>
        <v>0.3893006360140101</v>
      </c>
    </row>
    <row r="30" spans="1:12" x14ac:dyDescent="0.2">
      <c r="A30" s="44" t="s">
        <v>24</v>
      </c>
      <c r="B30" s="155" t="s">
        <v>168</v>
      </c>
      <c r="C30" s="159">
        <v>363.66625899999997</v>
      </c>
      <c r="D30" s="159">
        <v>455.70576200000011</v>
      </c>
      <c r="E30" s="159">
        <v>1008.8567629999998</v>
      </c>
      <c r="F30" s="47">
        <f t="shared" si="4"/>
        <v>0.79709083204807973</v>
      </c>
      <c r="G30" s="110">
        <f t="shared" si="2"/>
        <v>645.19050399999981</v>
      </c>
      <c r="H30" s="110">
        <f t="shared" si="3"/>
        <v>177.41280309427879</v>
      </c>
      <c r="I30" s="49"/>
      <c r="J30" s="159">
        <v>4341.8002729999998</v>
      </c>
      <c r="K30" s="159">
        <v>4942.895779999998</v>
      </c>
      <c r="L30" s="47">
        <f t="shared" si="5"/>
        <v>0.36093624951322284</v>
      </c>
    </row>
    <row r="31" spans="1:12" x14ac:dyDescent="0.2">
      <c r="A31" s="44" t="s">
        <v>25</v>
      </c>
      <c r="B31" s="155" t="s">
        <v>165</v>
      </c>
      <c r="C31" s="159">
        <v>542.51708199999973</v>
      </c>
      <c r="D31" s="159">
        <v>394.61846699999984</v>
      </c>
      <c r="E31" s="159">
        <v>390.0350509999999</v>
      </c>
      <c r="F31" s="47">
        <f t="shared" si="4"/>
        <v>0.30816402757217298</v>
      </c>
      <c r="G31" s="110">
        <f t="shared" si="2"/>
        <v>-152.48203099999984</v>
      </c>
      <c r="H31" s="110">
        <f t="shared" si="3"/>
        <v>-28.106401818330195</v>
      </c>
      <c r="I31" s="49"/>
      <c r="J31" s="159">
        <v>4032.8457510000026</v>
      </c>
      <c r="K31" s="159">
        <v>4872.6256949999988</v>
      </c>
      <c r="L31" s="47">
        <f t="shared" si="5"/>
        <v>0.35580504261310986</v>
      </c>
    </row>
    <row r="32" spans="1:12" x14ac:dyDescent="0.2">
      <c r="A32" s="44" t="s">
        <v>26</v>
      </c>
      <c r="B32" s="155" t="s">
        <v>163</v>
      </c>
      <c r="C32" s="159">
        <v>316.25413900000001</v>
      </c>
      <c r="D32" s="159">
        <v>351.22499599999992</v>
      </c>
      <c r="E32" s="159">
        <v>391.40291300000013</v>
      </c>
      <c r="F32" s="47">
        <f t="shared" si="4"/>
        <v>0.30924476598786732</v>
      </c>
      <c r="G32" s="110">
        <f t="shared" si="2"/>
        <v>75.148774000000117</v>
      </c>
      <c r="H32" s="110">
        <f t="shared" si="3"/>
        <v>23.762147188846789</v>
      </c>
      <c r="I32" s="49"/>
      <c r="J32" s="159">
        <v>4590.6168239999997</v>
      </c>
      <c r="K32" s="159">
        <v>3843.1975799999996</v>
      </c>
      <c r="L32" s="47">
        <f t="shared" si="5"/>
        <v>0.28063495214206086</v>
      </c>
    </row>
    <row r="33" spans="1:12" x14ac:dyDescent="0.2">
      <c r="A33" s="44" t="s">
        <v>27</v>
      </c>
      <c r="B33" s="155" t="s">
        <v>169</v>
      </c>
      <c r="C33" s="159">
        <v>275.3839880000001</v>
      </c>
      <c r="D33" s="159">
        <v>240.92882599999999</v>
      </c>
      <c r="E33" s="159">
        <v>244.97432700000002</v>
      </c>
      <c r="F33" s="47">
        <f t="shared" si="4"/>
        <v>0.19355254115380144</v>
      </c>
      <c r="G33" s="110">
        <f t="shared" si="2"/>
        <v>-30.409661000000085</v>
      </c>
      <c r="H33" s="110">
        <f t="shared" si="3"/>
        <v>-11.042639487085964</v>
      </c>
      <c r="I33" s="49"/>
      <c r="J33" s="159">
        <v>2551.6511160000005</v>
      </c>
      <c r="K33" s="159">
        <v>3781.6594180000006</v>
      </c>
      <c r="L33" s="47">
        <f t="shared" si="5"/>
        <v>0.27614136085816438</v>
      </c>
    </row>
    <row r="34" spans="1:12" x14ac:dyDescent="0.2">
      <c r="A34" s="44" t="s">
        <v>28</v>
      </c>
      <c r="B34" s="155" t="s">
        <v>166</v>
      </c>
      <c r="C34" s="159">
        <v>417.42383099999984</v>
      </c>
      <c r="D34" s="159">
        <v>226.01004699999993</v>
      </c>
      <c r="E34" s="159">
        <v>251.76204799999994</v>
      </c>
      <c r="F34" s="47">
        <f t="shared" si="4"/>
        <v>0.19891547311602703</v>
      </c>
      <c r="G34" s="110">
        <f t="shared" si="2"/>
        <v>-165.6617829999999</v>
      </c>
      <c r="H34" s="110">
        <f t="shared" si="3"/>
        <v>-39.686709453826076</v>
      </c>
      <c r="I34" s="49"/>
      <c r="J34" s="159">
        <v>4192.6811869999992</v>
      </c>
      <c r="K34" s="159">
        <v>3474.9901920000007</v>
      </c>
      <c r="L34" s="47">
        <f t="shared" si="5"/>
        <v>0.25374800174235412</v>
      </c>
    </row>
    <row r="35" spans="1:12" x14ac:dyDescent="0.2">
      <c r="A35" s="44" t="s">
        <v>29</v>
      </c>
      <c r="B35" s="155" t="s">
        <v>182</v>
      </c>
      <c r="C35" s="159">
        <v>325.70618199999996</v>
      </c>
      <c r="D35" s="159">
        <v>417.42726200000004</v>
      </c>
      <c r="E35" s="159">
        <v>385.04796399999998</v>
      </c>
      <c r="F35" s="47">
        <f t="shared" si="4"/>
        <v>0.304223764224475</v>
      </c>
      <c r="G35" s="110">
        <f t="shared" si="2"/>
        <v>59.341782000000023</v>
      </c>
      <c r="H35" s="110">
        <f t="shared" si="3"/>
        <v>18.219421453904129</v>
      </c>
      <c r="I35" s="49"/>
      <c r="J35" s="159">
        <v>2660.4553539999997</v>
      </c>
      <c r="K35" s="159">
        <v>3115.4445389999983</v>
      </c>
      <c r="L35" s="47">
        <f t="shared" si="5"/>
        <v>0.22749354174590977</v>
      </c>
    </row>
    <row r="36" spans="1:12" x14ac:dyDescent="0.2">
      <c r="A36" s="44" t="s">
        <v>30</v>
      </c>
      <c r="B36" s="35" t="s">
        <v>189</v>
      </c>
      <c r="C36" s="159">
        <v>237.28448400000002</v>
      </c>
      <c r="D36" s="159">
        <v>224.39590500000006</v>
      </c>
      <c r="E36" s="159">
        <v>457.83444800000007</v>
      </c>
      <c r="F36" s="47">
        <f t="shared" si="4"/>
        <v>0.36173186767504817</v>
      </c>
      <c r="G36" s="110">
        <f t="shared" si="2"/>
        <v>220.54996400000005</v>
      </c>
      <c r="H36" s="110">
        <f t="shared" si="3"/>
        <v>92.947486612736142</v>
      </c>
      <c r="I36" s="49"/>
      <c r="J36" s="159">
        <v>2112.8619510000003</v>
      </c>
      <c r="K36" s="159">
        <v>3113.0717239999981</v>
      </c>
      <c r="L36" s="47">
        <f t="shared" si="5"/>
        <v>0.22732027591450096</v>
      </c>
    </row>
    <row r="37" spans="1:12" x14ac:dyDescent="0.2">
      <c r="A37" s="50"/>
      <c r="B37" s="51" t="s">
        <v>172</v>
      </c>
      <c r="C37" s="52">
        <f>SUM(C7:C36)</f>
        <v>116587.754688</v>
      </c>
      <c r="D37" s="52">
        <f>SUM(D7:D36)</f>
        <v>123335.05503300004</v>
      </c>
      <c r="E37" s="52">
        <f t="shared" ref="E37" si="6">SUM(E7:E36)</f>
        <v>122619.94390000003</v>
      </c>
      <c r="F37" s="53">
        <f>E37/E$5*100</f>
        <v>96.881179463273213</v>
      </c>
      <c r="G37" s="82">
        <f t="shared" si="2"/>
        <v>6032.1892120000266</v>
      </c>
      <c r="H37" s="82">
        <f>(G37/C37)*100</f>
        <v>5.1739474940080479</v>
      </c>
      <c r="I37" s="54"/>
      <c r="J37" s="52">
        <f>SUM(J7:J36)</f>
        <v>1253070.1165130001</v>
      </c>
      <c r="K37" s="52">
        <f t="shared" ref="K37" si="7">SUM(K7:K36)</f>
        <v>1319239.4100729995</v>
      </c>
      <c r="L37" s="53">
        <f>K37/K$5*100</f>
        <v>96.332463008513045</v>
      </c>
    </row>
    <row r="38" spans="1:12" x14ac:dyDescent="0.2">
      <c r="A38" s="50"/>
      <c r="B38" s="51" t="s">
        <v>173</v>
      </c>
      <c r="C38" s="83">
        <f>C5-C37</f>
        <v>5016.2306349999708</v>
      </c>
      <c r="D38" s="83">
        <f t="shared" ref="D38:E38" si="8">D5-D37</f>
        <v>4803.6865739999485</v>
      </c>
      <c r="E38" s="83">
        <f t="shared" si="8"/>
        <v>3947.4085819999891</v>
      </c>
      <c r="F38" s="82">
        <f>E38/E$5*100</f>
        <v>3.1188205367267807</v>
      </c>
      <c r="G38" s="82">
        <f>E38-C38</f>
        <v>-1068.8220529999817</v>
      </c>
      <c r="H38" s="82">
        <f>(G38/C38)*100</f>
        <v>-21.307274939522152</v>
      </c>
      <c r="I38" s="54"/>
      <c r="J38" s="83">
        <f>J5-J37</f>
        <v>54681.67988499999</v>
      </c>
      <c r="K38" s="83">
        <f>K5-K37</f>
        <v>50225.637194001582</v>
      </c>
      <c r="L38" s="82">
        <f>K38/K$5*100</f>
        <v>3.6675369914869553</v>
      </c>
    </row>
    <row r="39" spans="1:12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</row>
    <row r="40" spans="1:12" x14ac:dyDescent="0.2">
      <c r="A40" s="102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</row>
    <row r="41" spans="1:12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</row>
    <row r="42" spans="1:12" x14ac:dyDescent="0.2">
      <c r="A42" s="6"/>
      <c r="B42" s="7"/>
      <c r="C42" s="163" t="s">
        <v>100</v>
      </c>
      <c r="D42" s="163"/>
      <c r="E42" s="163"/>
      <c r="F42" s="7"/>
      <c r="G42" s="164" t="s">
        <v>42</v>
      </c>
      <c r="H42" s="164"/>
      <c r="I42" s="8"/>
      <c r="J42" s="163" t="s">
        <v>100</v>
      </c>
      <c r="K42" s="163"/>
      <c r="L42" s="163"/>
    </row>
    <row r="43" spans="1:12" ht="36" customHeight="1" x14ac:dyDescent="0.2">
      <c r="A43" s="6" t="s">
        <v>46</v>
      </c>
      <c r="B43" s="9" t="s">
        <v>45</v>
      </c>
      <c r="C43" s="20" t="s">
        <v>185</v>
      </c>
      <c r="D43" s="20" t="s">
        <v>180</v>
      </c>
      <c r="E43" s="20" t="s">
        <v>186</v>
      </c>
      <c r="F43" s="21" t="s">
        <v>98</v>
      </c>
      <c r="G43" s="22" t="s">
        <v>100</v>
      </c>
      <c r="H43" s="24" t="s">
        <v>0</v>
      </c>
      <c r="I43" s="24"/>
      <c r="J43" s="20" t="s">
        <v>187</v>
      </c>
      <c r="K43" s="20" t="s">
        <v>188</v>
      </c>
      <c r="L43" s="21" t="s">
        <v>47</v>
      </c>
    </row>
    <row r="44" spans="1:12" ht="15" customHeight="1" x14ac:dyDescent="0.2">
      <c r="A44" s="93"/>
      <c r="B44" s="88" t="s">
        <v>49</v>
      </c>
      <c r="C44" s="89">
        <v>109500.98892800006</v>
      </c>
      <c r="D44" s="89">
        <v>116269.33665900004</v>
      </c>
      <c r="E44" s="89">
        <v>111279.44960400008</v>
      </c>
      <c r="F44" s="91">
        <f>E44/E$44*100</f>
        <v>100</v>
      </c>
      <c r="G44" s="91">
        <f>E44-C44</f>
        <v>1778.460676000017</v>
      </c>
      <c r="H44" s="91">
        <f t="shared" ref="H44" si="9">(G44/C44)*100</f>
        <v>1.6241503327147158</v>
      </c>
      <c r="I44" s="94"/>
      <c r="J44" s="89">
        <v>1104413.4390519992</v>
      </c>
      <c r="K44" s="89">
        <v>1251520.1928289996</v>
      </c>
      <c r="L44" s="91">
        <f>K44/K$44*100</f>
        <v>100</v>
      </c>
    </row>
    <row r="45" spans="1:12" ht="6" customHeight="1" x14ac:dyDescent="0.2">
      <c r="A45" s="133"/>
      <c r="B45" s="134"/>
      <c r="C45" s="106"/>
      <c r="D45" s="106"/>
      <c r="E45" s="106"/>
      <c r="F45" s="107"/>
      <c r="G45" s="108"/>
      <c r="H45" s="135"/>
      <c r="I45" s="135"/>
      <c r="J45" s="106"/>
      <c r="K45" s="106"/>
      <c r="L45" s="107"/>
    </row>
    <row r="46" spans="1:12" x14ac:dyDescent="0.2">
      <c r="A46" s="44" t="s">
        <v>1</v>
      </c>
      <c r="B46" s="155" t="s">
        <v>143</v>
      </c>
      <c r="C46" s="159">
        <v>23730.592915000019</v>
      </c>
      <c r="D46" s="159">
        <v>24985.360717000003</v>
      </c>
      <c r="E46" s="159">
        <v>26057.569553999998</v>
      </c>
      <c r="F46" s="47">
        <f>E46/E$44*100</f>
        <v>23.416335762558738</v>
      </c>
      <c r="G46" s="110">
        <f t="shared" ref="G46:G75" si="10">E46-C46</f>
        <v>2326.9766389999786</v>
      </c>
      <c r="H46" s="110">
        <f t="shared" ref="H46:H75" si="11">(G46/C46)*100</f>
        <v>9.8058090977116095</v>
      </c>
      <c r="I46" s="49"/>
      <c r="J46" s="159">
        <v>234977.44469499987</v>
      </c>
      <c r="K46" s="159">
        <v>269089.26317499991</v>
      </c>
      <c r="L46" s="47">
        <f>K46/K$44*100</f>
        <v>21.500992530271279</v>
      </c>
    </row>
    <row r="47" spans="1:12" x14ac:dyDescent="0.2">
      <c r="A47" s="44" t="s">
        <v>2</v>
      </c>
      <c r="B47" s="155" t="s">
        <v>142</v>
      </c>
      <c r="C47" s="159">
        <v>13302.512930000003</v>
      </c>
      <c r="D47" s="159">
        <v>13471.104400000007</v>
      </c>
      <c r="E47" s="159">
        <v>13578.263102000006</v>
      </c>
      <c r="F47" s="47">
        <f t="shared" ref="F47:F75" si="12">E47/E$44*100</f>
        <v>12.20195027053038</v>
      </c>
      <c r="G47" s="110">
        <f t="shared" si="10"/>
        <v>275.75017200000366</v>
      </c>
      <c r="H47" s="110">
        <f t="shared" si="11"/>
        <v>2.0729179024372777</v>
      </c>
      <c r="I47" s="49"/>
      <c r="J47" s="159">
        <v>131827.85133599991</v>
      </c>
      <c r="K47" s="159">
        <v>151773.51874600016</v>
      </c>
      <c r="L47" s="47">
        <f t="shared" ref="L47:L75" si="13">K47/K$44*100</f>
        <v>12.127133035138939</v>
      </c>
    </row>
    <row r="48" spans="1:12" x14ac:dyDescent="0.2">
      <c r="A48" s="44" t="s">
        <v>3</v>
      </c>
      <c r="B48" s="155" t="s">
        <v>144</v>
      </c>
      <c r="C48" s="159">
        <v>9274.9313320000019</v>
      </c>
      <c r="D48" s="159">
        <v>10885.220593999997</v>
      </c>
      <c r="E48" s="159">
        <v>9370.9676640000052</v>
      </c>
      <c r="F48" s="47">
        <f t="shared" si="12"/>
        <v>8.4211125210877711</v>
      </c>
      <c r="G48" s="110">
        <f t="shared" si="10"/>
        <v>96.036332000003313</v>
      </c>
      <c r="H48" s="110">
        <f t="shared" si="11"/>
        <v>1.0354398168821213</v>
      </c>
      <c r="I48" s="49"/>
      <c r="J48" s="159">
        <v>80325.285886000012</v>
      </c>
      <c r="K48" s="159">
        <v>114212.32533999998</v>
      </c>
      <c r="L48" s="47">
        <f t="shared" si="13"/>
        <v>9.1258875401625481</v>
      </c>
    </row>
    <row r="49" spans="1:12" x14ac:dyDescent="0.2">
      <c r="A49" s="44" t="s">
        <v>4</v>
      </c>
      <c r="B49" s="155" t="s">
        <v>153</v>
      </c>
      <c r="C49" s="159">
        <v>6669.6073420000039</v>
      </c>
      <c r="D49" s="159">
        <v>9211.2024750000037</v>
      </c>
      <c r="E49" s="159">
        <v>8789.346690000013</v>
      </c>
      <c r="F49" s="47">
        <f t="shared" si="12"/>
        <v>7.8984455092812293</v>
      </c>
      <c r="G49" s="110">
        <f t="shared" si="10"/>
        <v>2119.7393480000092</v>
      </c>
      <c r="H49" s="110">
        <f t="shared" si="11"/>
        <v>31.782071107118075</v>
      </c>
      <c r="I49" s="49"/>
      <c r="J49" s="159">
        <v>75705.093721000012</v>
      </c>
      <c r="K49" s="159">
        <v>98440.319126999966</v>
      </c>
      <c r="L49" s="47">
        <f t="shared" si="13"/>
        <v>7.8656596746138385</v>
      </c>
    </row>
    <row r="50" spans="1:12" x14ac:dyDescent="0.2">
      <c r="A50" s="44" t="s">
        <v>5</v>
      </c>
      <c r="B50" s="155" t="s">
        <v>181</v>
      </c>
      <c r="C50" s="159">
        <v>8449.969712999995</v>
      </c>
      <c r="D50" s="159">
        <v>8712.880162999998</v>
      </c>
      <c r="E50" s="159">
        <v>8324.0923999999977</v>
      </c>
      <c r="F50" s="47">
        <f t="shared" si="12"/>
        <v>7.4803500822678197</v>
      </c>
      <c r="G50" s="110">
        <f t="shared" si="10"/>
        <v>-125.87731299999723</v>
      </c>
      <c r="H50" s="110">
        <f t="shared" si="11"/>
        <v>-1.4896776825878939</v>
      </c>
      <c r="I50" s="49"/>
      <c r="J50" s="159">
        <v>86240.965759000028</v>
      </c>
      <c r="K50" s="159">
        <v>93472.643802000021</v>
      </c>
      <c r="L50" s="47">
        <f t="shared" si="13"/>
        <v>7.4687283783020488</v>
      </c>
    </row>
    <row r="51" spans="1:12" x14ac:dyDescent="0.2">
      <c r="A51" s="44" t="s">
        <v>6</v>
      </c>
      <c r="B51" s="155" t="s">
        <v>146</v>
      </c>
      <c r="C51" s="159">
        <v>6195.5894649999937</v>
      </c>
      <c r="D51" s="159">
        <v>5950.6432960000002</v>
      </c>
      <c r="E51" s="159">
        <v>5285.1054969999977</v>
      </c>
      <c r="F51" s="47">
        <f t="shared" si="12"/>
        <v>4.7493993866860551</v>
      </c>
      <c r="G51" s="110">
        <f t="shared" si="10"/>
        <v>-910.48396799999591</v>
      </c>
      <c r="H51" s="110">
        <f t="shared" si="11"/>
        <v>-14.695679452996114</v>
      </c>
      <c r="I51" s="49"/>
      <c r="J51" s="159">
        <v>65130.000568000032</v>
      </c>
      <c r="K51" s="159">
        <v>64798.054671999977</v>
      </c>
      <c r="L51" s="47">
        <f t="shared" si="13"/>
        <v>5.1775476770795983</v>
      </c>
    </row>
    <row r="52" spans="1:12" x14ac:dyDescent="0.2">
      <c r="A52" s="44" t="s">
        <v>7</v>
      </c>
      <c r="B52" s="155" t="s">
        <v>150</v>
      </c>
      <c r="C52" s="159">
        <v>5346.3529689999996</v>
      </c>
      <c r="D52" s="159">
        <v>4893.3002480000005</v>
      </c>
      <c r="E52" s="159">
        <v>4638.1533320000017</v>
      </c>
      <c r="F52" s="47">
        <f t="shared" si="12"/>
        <v>4.1680232500298757</v>
      </c>
      <c r="G52" s="110">
        <f t="shared" si="10"/>
        <v>-708.19963699999789</v>
      </c>
      <c r="H52" s="110">
        <f t="shared" si="11"/>
        <v>-13.246406309242653</v>
      </c>
      <c r="I52" s="49"/>
      <c r="J52" s="159">
        <v>55854.048335000029</v>
      </c>
      <c r="K52" s="159">
        <v>55746.002858999964</v>
      </c>
      <c r="L52" s="47">
        <f t="shared" si="13"/>
        <v>4.4542631575914786</v>
      </c>
    </row>
    <row r="53" spans="1:12" x14ac:dyDescent="0.2">
      <c r="A53" s="44" t="s">
        <v>8</v>
      </c>
      <c r="B53" s="155" t="s">
        <v>148</v>
      </c>
      <c r="C53" s="159">
        <v>5223.195541000001</v>
      </c>
      <c r="D53" s="159">
        <v>5345.5825060000016</v>
      </c>
      <c r="E53" s="159">
        <v>4308.7015830000028</v>
      </c>
      <c r="F53" s="47">
        <f t="shared" si="12"/>
        <v>3.8719652175967636</v>
      </c>
      <c r="G53" s="110">
        <f t="shared" si="10"/>
        <v>-914.4939579999982</v>
      </c>
      <c r="H53" s="110">
        <f t="shared" si="11"/>
        <v>-17.508323225151834</v>
      </c>
      <c r="I53" s="49"/>
      <c r="J53" s="159">
        <v>49973.925362000031</v>
      </c>
      <c r="K53" s="159">
        <v>51458.957240000018</v>
      </c>
      <c r="L53" s="47">
        <f t="shared" si="13"/>
        <v>4.1117160981381833</v>
      </c>
    </row>
    <row r="54" spans="1:12" x14ac:dyDescent="0.2">
      <c r="A54" s="44" t="s">
        <v>9</v>
      </c>
      <c r="B54" s="155" t="s">
        <v>147</v>
      </c>
      <c r="C54" s="159">
        <v>4771.7610760000007</v>
      </c>
      <c r="D54" s="159">
        <v>4446.0442570000005</v>
      </c>
      <c r="E54" s="159">
        <v>4072.3671469999999</v>
      </c>
      <c r="F54" s="47">
        <f t="shared" si="12"/>
        <v>3.6595859895892349</v>
      </c>
      <c r="G54" s="110">
        <f t="shared" si="10"/>
        <v>-699.39392900000075</v>
      </c>
      <c r="H54" s="110">
        <f t="shared" si="11"/>
        <v>-14.656935204020694</v>
      </c>
      <c r="I54" s="49"/>
      <c r="J54" s="159">
        <v>50037.525151000016</v>
      </c>
      <c r="K54" s="159">
        <v>50620.471986000033</v>
      </c>
      <c r="L54" s="47">
        <f t="shared" si="13"/>
        <v>4.0447187569203304</v>
      </c>
    </row>
    <row r="55" spans="1:12" x14ac:dyDescent="0.2">
      <c r="A55" s="44" t="s">
        <v>10</v>
      </c>
      <c r="B55" s="155" t="s">
        <v>161</v>
      </c>
      <c r="C55" s="159">
        <v>4347.2214069999991</v>
      </c>
      <c r="D55" s="159">
        <v>3337.5350659999999</v>
      </c>
      <c r="E55" s="159">
        <v>3046.6639190000001</v>
      </c>
      <c r="F55" s="47">
        <f t="shared" si="12"/>
        <v>2.7378495578850202</v>
      </c>
      <c r="G55" s="110">
        <f t="shared" si="10"/>
        <v>-1300.557487999999</v>
      </c>
      <c r="H55" s="110">
        <f t="shared" si="11"/>
        <v>-29.916982969991139</v>
      </c>
      <c r="I55" s="49"/>
      <c r="J55" s="159">
        <v>40038.241463999999</v>
      </c>
      <c r="K55" s="159">
        <v>33968.816976000002</v>
      </c>
      <c r="L55" s="47">
        <f t="shared" si="13"/>
        <v>2.7142044667465708</v>
      </c>
    </row>
    <row r="56" spans="1:12" x14ac:dyDescent="0.2">
      <c r="A56" s="44" t="s">
        <v>11</v>
      </c>
      <c r="B56" s="155" t="s">
        <v>149</v>
      </c>
      <c r="C56" s="159">
        <v>3286.9930270000009</v>
      </c>
      <c r="D56" s="159">
        <v>2790.5358729999998</v>
      </c>
      <c r="E56" s="159">
        <v>2637.900095</v>
      </c>
      <c r="F56" s="47">
        <f t="shared" si="12"/>
        <v>2.3705186396834743</v>
      </c>
      <c r="G56" s="110">
        <f t="shared" si="10"/>
        <v>-649.09293200000093</v>
      </c>
      <c r="H56" s="110">
        <f t="shared" si="11"/>
        <v>-19.747316975370047</v>
      </c>
      <c r="I56" s="49"/>
      <c r="J56" s="159">
        <v>31819.696495999997</v>
      </c>
      <c r="K56" s="159">
        <v>31126.253816000008</v>
      </c>
      <c r="L56" s="47">
        <f t="shared" si="13"/>
        <v>2.4870756376403844</v>
      </c>
    </row>
    <row r="57" spans="1:12" x14ac:dyDescent="0.2">
      <c r="A57" s="44" t="s">
        <v>12</v>
      </c>
      <c r="B57" s="155" t="s">
        <v>152</v>
      </c>
      <c r="C57" s="159">
        <v>2387.7606719999999</v>
      </c>
      <c r="D57" s="159">
        <v>2440.8834410000009</v>
      </c>
      <c r="E57" s="159">
        <v>2848.3193839999985</v>
      </c>
      <c r="F57" s="47">
        <f t="shared" si="12"/>
        <v>2.5596095183217118</v>
      </c>
      <c r="G57" s="110">
        <f t="shared" si="10"/>
        <v>460.55871199999865</v>
      </c>
      <c r="H57" s="110">
        <f t="shared" si="11"/>
        <v>19.28831132033984</v>
      </c>
      <c r="I57" s="49"/>
      <c r="J57" s="159">
        <v>27260.18467599999</v>
      </c>
      <c r="K57" s="159">
        <v>28485.739675000008</v>
      </c>
      <c r="L57" s="47">
        <f t="shared" si="13"/>
        <v>2.2760910961100356</v>
      </c>
    </row>
    <row r="58" spans="1:12" x14ac:dyDescent="0.2">
      <c r="A58" s="44" t="s">
        <v>13</v>
      </c>
      <c r="B58" s="155" t="s">
        <v>151</v>
      </c>
      <c r="C58" s="159">
        <v>2274.8053129999998</v>
      </c>
      <c r="D58" s="159">
        <v>2388.6104849999983</v>
      </c>
      <c r="E58" s="159">
        <v>2377.2977010000004</v>
      </c>
      <c r="F58" s="47">
        <f t="shared" si="12"/>
        <v>2.136331289793282</v>
      </c>
      <c r="G58" s="110">
        <f t="shared" si="10"/>
        <v>102.49238800000057</v>
      </c>
      <c r="H58" s="110">
        <f t="shared" si="11"/>
        <v>4.5055454818168252</v>
      </c>
      <c r="I58" s="49"/>
      <c r="J58" s="159">
        <v>25456.869005000004</v>
      </c>
      <c r="K58" s="159">
        <v>26798.467967000004</v>
      </c>
      <c r="L58" s="47">
        <f t="shared" si="13"/>
        <v>2.1412733186848061</v>
      </c>
    </row>
    <row r="59" spans="1:12" x14ac:dyDescent="0.2">
      <c r="A59" s="44" t="s">
        <v>14</v>
      </c>
      <c r="B59" s="155" t="s">
        <v>157</v>
      </c>
      <c r="C59" s="159">
        <v>2391.9041870000001</v>
      </c>
      <c r="D59" s="159">
        <v>2769.5032190000002</v>
      </c>
      <c r="E59" s="159">
        <v>1356.7510220000001</v>
      </c>
      <c r="F59" s="47">
        <f t="shared" si="12"/>
        <v>1.2192287316554358</v>
      </c>
      <c r="G59" s="110">
        <f t="shared" si="10"/>
        <v>-1035.1531649999999</v>
      </c>
      <c r="H59" s="110">
        <f t="shared" si="11"/>
        <v>-43.277367489302357</v>
      </c>
      <c r="I59" s="49"/>
      <c r="J59" s="159">
        <v>23420.482211999992</v>
      </c>
      <c r="K59" s="159">
        <v>26111.737434000006</v>
      </c>
      <c r="L59" s="47">
        <f t="shared" si="13"/>
        <v>2.0864016085090658</v>
      </c>
    </row>
    <row r="60" spans="1:12" x14ac:dyDescent="0.2">
      <c r="A60" s="44" t="s">
        <v>15</v>
      </c>
      <c r="B60" s="155" t="s">
        <v>145</v>
      </c>
      <c r="C60" s="159">
        <v>1313.1003569999998</v>
      </c>
      <c r="D60" s="159">
        <v>1395.3694940000003</v>
      </c>
      <c r="E60" s="159">
        <v>1203.5940300000004</v>
      </c>
      <c r="F60" s="47">
        <f t="shared" si="12"/>
        <v>1.0815959588972803</v>
      </c>
      <c r="G60" s="110">
        <f t="shared" si="10"/>
        <v>-109.50632699999937</v>
      </c>
      <c r="H60" s="110">
        <f t="shared" si="11"/>
        <v>-8.3395245775566718</v>
      </c>
      <c r="I60" s="49"/>
      <c r="J60" s="159">
        <v>13670.578898999995</v>
      </c>
      <c r="K60" s="159">
        <v>15531.869720000006</v>
      </c>
      <c r="L60" s="47">
        <f t="shared" si="13"/>
        <v>1.2410402811712515</v>
      </c>
    </row>
    <row r="61" spans="1:12" x14ac:dyDescent="0.2">
      <c r="A61" s="44" t="s">
        <v>16</v>
      </c>
      <c r="B61" s="155" t="s">
        <v>163</v>
      </c>
      <c r="C61" s="159">
        <v>1445.7404259999996</v>
      </c>
      <c r="D61" s="159">
        <v>1508.9811130000001</v>
      </c>
      <c r="E61" s="159">
        <v>1434.09167</v>
      </c>
      <c r="F61" s="47">
        <f t="shared" si="12"/>
        <v>1.2887300171805034</v>
      </c>
      <c r="G61" s="110">
        <f t="shared" si="10"/>
        <v>-11.648755999999594</v>
      </c>
      <c r="H61" s="110">
        <f t="shared" si="11"/>
        <v>-0.80572942351959909</v>
      </c>
      <c r="I61" s="49"/>
      <c r="J61" s="159">
        <v>11238.381624000005</v>
      </c>
      <c r="K61" s="159">
        <v>14670.976119000004</v>
      </c>
      <c r="L61" s="47">
        <f t="shared" si="13"/>
        <v>1.1722524497057445</v>
      </c>
    </row>
    <row r="62" spans="1:12" x14ac:dyDescent="0.2">
      <c r="A62" s="44" t="s">
        <v>17</v>
      </c>
      <c r="B62" s="155" t="s">
        <v>154</v>
      </c>
      <c r="C62" s="159">
        <v>721.9435749999999</v>
      </c>
      <c r="D62" s="159">
        <v>913.74987100000044</v>
      </c>
      <c r="E62" s="159">
        <v>928.27361499999995</v>
      </c>
      <c r="F62" s="47">
        <f t="shared" si="12"/>
        <v>0.83418242838490098</v>
      </c>
      <c r="G62" s="110">
        <f t="shared" si="10"/>
        <v>206.33004000000005</v>
      </c>
      <c r="H62" s="110">
        <f t="shared" si="11"/>
        <v>28.57980140622487</v>
      </c>
      <c r="I62" s="49"/>
      <c r="J62" s="159">
        <v>8955.574564999999</v>
      </c>
      <c r="K62" s="159">
        <v>9437.8560269999998</v>
      </c>
      <c r="L62" s="47">
        <f t="shared" si="13"/>
        <v>0.75411136640681697</v>
      </c>
    </row>
    <row r="63" spans="1:12" x14ac:dyDescent="0.2">
      <c r="A63" s="44" t="s">
        <v>18</v>
      </c>
      <c r="B63" s="155" t="s">
        <v>155</v>
      </c>
      <c r="C63" s="159">
        <v>217.11254399999996</v>
      </c>
      <c r="D63" s="159">
        <v>1415.2734719999996</v>
      </c>
      <c r="E63" s="159">
        <v>1001.5831020000001</v>
      </c>
      <c r="F63" s="47">
        <f t="shared" si="12"/>
        <v>0.90006115735137215</v>
      </c>
      <c r="G63" s="110">
        <f t="shared" si="10"/>
        <v>784.4705580000001</v>
      </c>
      <c r="H63" s="110">
        <f t="shared" si="11"/>
        <v>361.31977616180495</v>
      </c>
      <c r="I63" s="49"/>
      <c r="J63" s="159">
        <v>2853.5932120000002</v>
      </c>
      <c r="K63" s="159">
        <v>8703.6921250000032</v>
      </c>
      <c r="L63" s="47">
        <f t="shared" si="13"/>
        <v>0.69544959600897349</v>
      </c>
    </row>
    <row r="64" spans="1:12" x14ac:dyDescent="0.2">
      <c r="A64" s="44" t="s">
        <v>19</v>
      </c>
      <c r="B64" s="155" t="s">
        <v>167</v>
      </c>
      <c r="C64" s="159">
        <v>431.93802299999993</v>
      </c>
      <c r="D64" s="159">
        <v>590.67634700000042</v>
      </c>
      <c r="E64" s="159">
        <v>842.70446599999991</v>
      </c>
      <c r="F64" s="47">
        <f t="shared" si="12"/>
        <v>0.75728669489187317</v>
      </c>
      <c r="G64" s="110">
        <f t="shared" si="10"/>
        <v>410.76644299999998</v>
      </c>
      <c r="H64" s="110">
        <f t="shared" si="11"/>
        <v>95.098468096660255</v>
      </c>
      <c r="I64" s="49"/>
      <c r="J64" s="159">
        <v>6518.8899039999997</v>
      </c>
      <c r="K64" s="159">
        <v>8511.4012779999994</v>
      </c>
      <c r="L64" s="47">
        <f t="shared" si="13"/>
        <v>0.68008501395094534</v>
      </c>
    </row>
    <row r="65" spans="1:12" x14ac:dyDescent="0.2">
      <c r="A65" s="44" t="s">
        <v>20</v>
      </c>
      <c r="B65" s="155" t="s">
        <v>159</v>
      </c>
      <c r="C65" s="159">
        <v>696.77827599999989</v>
      </c>
      <c r="D65" s="159">
        <v>803.4878470000001</v>
      </c>
      <c r="E65" s="159">
        <v>630.74273699999981</v>
      </c>
      <c r="F65" s="47">
        <f t="shared" si="12"/>
        <v>0.56680972025343923</v>
      </c>
      <c r="G65" s="110">
        <f t="shared" si="10"/>
        <v>-66.035539000000085</v>
      </c>
      <c r="H65" s="110">
        <f t="shared" si="11"/>
        <v>-9.4772671988413268</v>
      </c>
      <c r="I65" s="49"/>
      <c r="J65" s="159">
        <v>7734.5310960000052</v>
      </c>
      <c r="K65" s="159">
        <v>7469.4040920000043</v>
      </c>
      <c r="L65" s="47">
        <f t="shared" si="13"/>
        <v>0.59682649427459777</v>
      </c>
    </row>
    <row r="66" spans="1:12" x14ac:dyDescent="0.2">
      <c r="A66" s="44" t="s">
        <v>21</v>
      </c>
      <c r="B66" s="155" t="s">
        <v>170</v>
      </c>
      <c r="C66" s="159">
        <v>608.43168900000001</v>
      </c>
      <c r="D66" s="159">
        <v>640.86995999999988</v>
      </c>
      <c r="E66" s="159">
        <v>637.59545199999968</v>
      </c>
      <c r="F66" s="47">
        <f t="shared" si="12"/>
        <v>0.57296783392526818</v>
      </c>
      <c r="G66" s="110">
        <f t="shared" si="10"/>
        <v>29.163762999999676</v>
      </c>
      <c r="H66" s="110">
        <f t="shared" si="11"/>
        <v>4.793268254638801</v>
      </c>
      <c r="I66" s="49"/>
      <c r="J66" s="159">
        <v>7129.7167290000007</v>
      </c>
      <c r="K66" s="159">
        <v>7071.0599069999998</v>
      </c>
      <c r="L66" s="47">
        <f t="shared" si="13"/>
        <v>0.56499766823707553</v>
      </c>
    </row>
    <row r="67" spans="1:12" x14ac:dyDescent="0.2">
      <c r="A67" s="44" t="s">
        <v>22</v>
      </c>
      <c r="B67" s="155" t="s">
        <v>169</v>
      </c>
      <c r="C67" s="159">
        <v>817.00419500000021</v>
      </c>
      <c r="D67" s="159">
        <v>317.67802199999994</v>
      </c>
      <c r="E67" s="159">
        <v>201.02757999999997</v>
      </c>
      <c r="F67" s="47">
        <f t="shared" si="12"/>
        <v>0.18065112715364631</v>
      </c>
      <c r="G67" s="110">
        <f t="shared" si="10"/>
        <v>-615.97661500000027</v>
      </c>
      <c r="H67" s="110">
        <f t="shared" si="11"/>
        <v>-75.394547392746276</v>
      </c>
      <c r="I67" s="49"/>
      <c r="J67" s="159">
        <v>10260.285089999998</v>
      </c>
      <c r="K67" s="159">
        <v>6929.8260510000009</v>
      </c>
      <c r="L67" s="47">
        <f t="shared" si="13"/>
        <v>0.55371268403871865</v>
      </c>
    </row>
    <row r="68" spans="1:12" x14ac:dyDescent="0.2">
      <c r="A68" s="44" t="s">
        <v>23</v>
      </c>
      <c r="B68" s="155" t="s">
        <v>176</v>
      </c>
      <c r="C68" s="159">
        <v>219.32541799999996</v>
      </c>
      <c r="D68" s="159">
        <v>504.59035699999998</v>
      </c>
      <c r="E68" s="159">
        <v>396.01379800000001</v>
      </c>
      <c r="F68" s="47">
        <f t="shared" si="12"/>
        <v>0.35587325369532091</v>
      </c>
      <c r="G68" s="110">
        <f t="shared" si="10"/>
        <v>176.68838000000005</v>
      </c>
      <c r="H68" s="110">
        <f t="shared" si="11"/>
        <v>80.559919416180065</v>
      </c>
      <c r="I68" s="49"/>
      <c r="J68" s="159">
        <v>2349.8388009999999</v>
      </c>
      <c r="K68" s="159">
        <v>4981.8679199999997</v>
      </c>
      <c r="L68" s="47">
        <f t="shared" si="13"/>
        <v>0.39806532475826323</v>
      </c>
    </row>
    <row r="69" spans="1:12" x14ac:dyDescent="0.2">
      <c r="A69" s="44" t="s">
        <v>24</v>
      </c>
      <c r="B69" s="155" t="s">
        <v>171</v>
      </c>
      <c r="C69" s="159">
        <v>468.683425</v>
      </c>
      <c r="D69" s="159">
        <v>262.30311599999999</v>
      </c>
      <c r="E69" s="159">
        <v>454.84464300000008</v>
      </c>
      <c r="F69" s="47">
        <f t="shared" si="12"/>
        <v>0.40874091723010297</v>
      </c>
      <c r="G69" s="110">
        <f t="shared" si="10"/>
        <v>-13.838781999999924</v>
      </c>
      <c r="H69" s="110">
        <f t="shared" si="11"/>
        <v>-2.9526928544571263</v>
      </c>
      <c r="I69" s="49"/>
      <c r="J69" s="159">
        <v>3528.9167240000002</v>
      </c>
      <c r="K69" s="159">
        <v>4491.2798210000001</v>
      </c>
      <c r="L69" s="47">
        <f t="shared" si="13"/>
        <v>0.35886594932581017</v>
      </c>
    </row>
    <row r="70" spans="1:12" x14ac:dyDescent="0.2">
      <c r="A70" s="44" t="s">
        <v>25</v>
      </c>
      <c r="B70" s="155" t="s">
        <v>164</v>
      </c>
      <c r="C70" s="159">
        <v>281.59709199999992</v>
      </c>
      <c r="D70" s="159">
        <v>289.28641799999991</v>
      </c>
      <c r="E70" s="159">
        <v>309.4533400000002</v>
      </c>
      <c r="F70" s="47">
        <f t="shared" si="12"/>
        <v>0.27808669174876699</v>
      </c>
      <c r="G70" s="110">
        <f t="shared" si="10"/>
        <v>27.856248000000278</v>
      </c>
      <c r="H70" s="110">
        <f t="shared" si="11"/>
        <v>9.8922356769225033</v>
      </c>
      <c r="I70" s="49"/>
      <c r="J70" s="159">
        <v>3868.018802000001</v>
      </c>
      <c r="K70" s="159">
        <v>4411.9899650000016</v>
      </c>
      <c r="L70" s="47">
        <f t="shared" si="13"/>
        <v>0.35253046577114477</v>
      </c>
    </row>
    <row r="71" spans="1:12" x14ac:dyDescent="0.2">
      <c r="A71" s="44" t="s">
        <v>26</v>
      </c>
      <c r="B71" s="155" t="s">
        <v>179</v>
      </c>
      <c r="C71" s="159">
        <v>137.95479599999999</v>
      </c>
      <c r="D71" s="159">
        <v>519.3777419999999</v>
      </c>
      <c r="E71" s="159">
        <v>460.55966599999999</v>
      </c>
      <c r="F71" s="47">
        <f t="shared" si="12"/>
        <v>0.41387665704579885</v>
      </c>
      <c r="G71" s="110">
        <f t="shared" si="10"/>
        <v>322.60487000000001</v>
      </c>
      <c r="H71" s="110">
        <f t="shared" si="11"/>
        <v>233.84824547890312</v>
      </c>
      <c r="I71" s="49"/>
      <c r="J71" s="159">
        <v>1793.4969950000002</v>
      </c>
      <c r="K71" s="159">
        <v>4230.7073669999991</v>
      </c>
      <c r="L71" s="47">
        <f t="shared" si="13"/>
        <v>0.33804547391574197</v>
      </c>
    </row>
    <row r="72" spans="1:12" x14ac:dyDescent="0.2">
      <c r="A72" s="44" t="s">
        <v>27</v>
      </c>
      <c r="B72" s="155" t="s">
        <v>160</v>
      </c>
      <c r="C72" s="159">
        <v>341.67021100000011</v>
      </c>
      <c r="D72" s="159">
        <v>350.61554999999998</v>
      </c>
      <c r="E72" s="159">
        <v>347.76339899999999</v>
      </c>
      <c r="F72" s="47">
        <f t="shared" si="12"/>
        <v>0.31251358650456446</v>
      </c>
      <c r="G72" s="110">
        <f t="shared" si="10"/>
        <v>6.0931879999998841</v>
      </c>
      <c r="H72" s="110">
        <f t="shared" si="11"/>
        <v>1.7833535976596691</v>
      </c>
      <c r="I72" s="49"/>
      <c r="J72" s="159">
        <v>3731.6016509999999</v>
      </c>
      <c r="K72" s="159">
        <v>4133.6954069999992</v>
      </c>
      <c r="L72" s="47">
        <f t="shared" si="13"/>
        <v>0.3302939441716865</v>
      </c>
    </row>
    <row r="73" spans="1:12" x14ac:dyDescent="0.2">
      <c r="A73" s="44" t="s">
        <v>28</v>
      </c>
      <c r="B73" s="155" t="s">
        <v>166</v>
      </c>
      <c r="C73" s="159">
        <v>295.76730100000003</v>
      </c>
      <c r="D73" s="159">
        <v>419.02018399999997</v>
      </c>
      <c r="E73" s="159">
        <v>350.49430300000006</v>
      </c>
      <c r="F73" s="47">
        <f t="shared" si="12"/>
        <v>0.31496768203587622</v>
      </c>
      <c r="G73" s="110">
        <f t="shared" si="10"/>
        <v>54.727002000000027</v>
      </c>
      <c r="H73" s="110">
        <f t="shared" si="11"/>
        <v>18.503398386152234</v>
      </c>
      <c r="I73" s="49"/>
      <c r="J73" s="159">
        <v>3168.5240379999977</v>
      </c>
      <c r="K73" s="159">
        <v>3837.7196210000034</v>
      </c>
      <c r="L73" s="47">
        <f t="shared" si="13"/>
        <v>0.3066446424907478</v>
      </c>
    </row>
    <row r="74" spans="1:12" x14ac:dyDescent="0.2">
      <c r="A74" s="44" t="s">
        <v>29</v>
      </c>
      <c r="B74" s="155" t="s">
        <v>174</v>
      </c>
      <c r="C74" s="159">
        <v>7.515865999999999</v>
      </c>
      <c r="D74" s="159">
        <v>17.734447999999997</v>
      </c>
      <c r="E74" s="159">
        <v>382.77064799999999</v>
      </c>
      <c r="F74" s="47">
        <f t="shared" si="12"/>
        <v>0.34397244896710993</v>
      </c>
      <c r="G74" s="110">
        <f t="shared" si="10"/>
        <v>375.25478199999998</v>
      </c>
      <c r="H74" s="110">
        <f t="shared" si="11"/>
        <v>4992.8349174932073</v>
      </c>
      <c r="I74" s="49"/>
      <c r="J74" s="159">
        <v>1175.677318</v>
      </c>
      <c r="K74" s="159">
        <v>3258.6042789999997</v>
      </c>
      <c r="L74" s="47">
        <f t="shared" si="13"/>
        <v>0.26037169017897233</v>
      </c>
    </row>
    <row r="75" spans="1:12" x14ac:dyDescent="0.2">
      <c r="A75" s="44" t="s">
        <v>30</v>
      </c>
      <c r="B75" s="155" t="s">
        <v>156</v>
      </c>
      <c r="C75" s="159">
        <v>256.575062</v>
      </c>
      <c r="D75" s="159">
        <v>282.03650499999986</v>
      </c>
      <c r="E75" s="159">
        <v>326.70317100000017</v>
      </c>
      <c r="F75" s="47">
        <f t="shared" si="12"/>
        <v>0.29358805436458274</v>
      </c>
      <c r="G75" s="110">
        <f t="shared" si="10"/>
        <v>70.128109000000165</v>
      </c>
      <c r="H75" s="110">
        <f t="shared" si="11"/>
        <v>27.332394837343998</v>
      </c>
      <c r="I75" s="49"/>
      <c r="J75" s="159">
        <v>2511.1399210000004</v>
      </c>
      <c r="K75" s="159">
        <v>3195.4801960000004</v>
      </c>
      <c r="L75" s="47">
        <f t="shared" si="13"/>
        <v>0.25532789756885788</v>
      </c>
    </row>
    <row r="76" spans="1:12" x14ac:dyDescent="0.2">
      <c r="A76" s="41"/>
      <c r="B76" s="51" t="s">
        <v>172</v>
      </c>
      <c r="C76" s="52">
        <f>SUM(C46:C75)</f>
        <v>105914.33614500004</v>
      </c>
      <c r="D76" s="52">
        <f>SUM(D46:D75)</f>
        <v>111859.457186</v>
      </c>
      <c r="E76" s="52">
        <f>SUM(E46:E75)</f>
        <v>106599.71471000003</v>
      </c>
      <c r="F76" s="82">
        <f>E76/E$44*100</f>
        <v>95.794609956597199</v>
      </c>
      <c r="G76" s="82">
        <f t="shared" ref="G76" si="14">E76-C76</f>
        <v>685.3785649999918</v>
      </c>
      <c r="H76" s="82">
        <f>(G76/C76)*100</f>
        <v>0.64710651073872294</v>
      </c>
      <c r="I76" s="55"/>
      <c r="J76" s="52">
        <f>SUM(J46:J75)</f>
        <v>1068556.3800349997</v>
      </c>
      <c r="K76" s="52">
        <f>SUM(K46:K75)</f>
        <v>1206970.0027100006</v>
      </c>
      <c r="L76" s="82">
        <f>K76/K$44*100</f>
        <v>96.440313917884495</v>
      </c>
    </row>
    <row r="77" spans="1:12" x14ac:dyDescent="0.2">
      <c r="A77" s="41"/>
      <c r="B77" s="51" t="s">
        <v>173</v>
      </c>
      <c r="C77" s="52">
        <f>C44-C76</f>
        <v>3586.6527830000268</v>
      </c>
      <c r="D77" s="52">
        <f t="shared" ref="D77:E77" si="15">D44-D76</f>
        <v>4409.8794730000373</v>
      </c>
      <c r="E77" s="52">
        <f t="shared" si="15"/>
        <v>4679.734894000052</v>
      </c>
      <c r="F77" s="82">
        <f>E77/E$44*100</f>
        <v>4.2053900434027964</v>
      </c>
      <c r="G77" s="82">
        <f>E77-C77</f>
        <v>1093.0821110000252</v>
      </c>
      <c r="H77" s="82">
        <f>(G77/C77)*100</f>
        <v>30.476385006683739</v>
      </c>
      <c r="I77" s="55"/>
      <c r="J77" s="52">
        <f>J44-J76</f>
        <v>35857.059016999556</v>
      </c>
      <c r="K77" s="52">
        <f>K44-K76</f>
        <v>44550.190118998988</v>
      </c>
      <c r="L77" s="82">
        <f>K77/K$44*100</f>
        <v>3.5596860821155021</v>
      </c>
    </row>
  </sheetData>
  <mergeCells count="6">
    <mergeCell ref="J3:L3"/>
    <mergeCell ref="C3:E3"/>
    <mergeCell ref="G3:H3"/>
    <mergeCell ref="J42:L42"/>
    <mergeCell ref="C42:E42"/>
    <mergeCell ref="G42:H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48"/>
  <sheetViews>
    <sheetView view="pageBreakPreview" zoomScaleNormal="100" zoomScaleSheetLayoutView="100" workbookViewId="0">
      <pane xSplit="2" topLeftCell="C1" activePane="topRight" state="frozen"/>
      <selection activeCell="F55" sqref="F55"/>
      <selection pane="topRight" activeCell="M17" sqref="M17"/>
    </sheetView>
  </sheetViews>
  <sheetFormatPr defaultColWidth="9.140625" defaultRowHeight="12.75" x14ac:dyDescent="0.2"/>
  <cols>
    <col min="1" max="1" width="1.42578125" style="10" customWidth="1"/>
    <col min="2" max="2" width="39.7109375" style="30" customWidth="1"/>
    <col min="3" max="4" width="8.5703125" style="10" customWidth="1"/>
    <col min="5" max="5" width="8.7109375" style="10" customWidth="1"/>
    <col min="6" max="6" width="10.5703125" style="10" customWidth="1"/>
    <col min="7" max="7" width="11.28515625" style="10" customWidth="1"/>
    <col min="8" max="8" width="8" style="10" customWidth="1"/>
    <col min="9" max="9" width="0.85546875" style="10" customWidth="1"/>
    <col min="10" max="11" width="10" style="10" customWidth="1"/>
    <col min="12" max="12" width="10.42578125" style="10" customWidth="1"/>
    <col min="13" max="13" width="29.7109375" style="10" customWidth="1"/>
    <col min="14" max="14" width="19.42578125" style="10" customWidth="1"/>
    <col min="15" max="16" width="11" style="10" bestFit="1" customWidth="1"/>
    <col min="17" max="17" width="5.140625" style="10" customWidth="1"/>
    <col min="18" max="16384" width="9.140625" style="10"/>
  </cols>
  <sheetData>
    <row r="1" spans="1:16" x14ac:dyDescent="0.2">
      <c r="A1" s="102" t="s">
        <v>115</v>
      </c>
      <c r="B1" s="136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36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32"/>
      <c r="C3" s="161" t="s">
        <v>99</v>
      </c>
      <c r="D3" s="161"/>
      <c r="E3" s="161"/>
      <c r="F3" s="17"/>
      <c r="G3" s="162" t="s">
        <v>42</v>
      </c>
      <c r="H3" s="162"/>
      <c r="I3" s="18"/>
      <c r="J3" s="161" t="s">
        <v>99</v>
      </c>
      <c r="K3" s="161"/>
      <c r="L3" s="161"/>
    </row>
    <row r="4" spans="1:16" ht="36" x14ac:dyDescent="0.2">
      <c r="A4" s="31"/>
      <c r="B4" s="19" t="s">
        <v>120</v>
      </c>
      <c r="C4" s="20" t="s">
        <v>185</v>
      </c>
      <c r="D4" s="20" t="s">
        <v>180</v>
      </c>
      <c r="E4" s="20" t="s">
        <v>186</v>
      </c>
      <c r="F4" s="21" t="s">
        <v>98</v>
      </c>
      <c r="G4" s="22" t="s">
        <v>99</v>
      </c>
      <c r="H4" s="23" t="s">
        <v>0</v>
      </c>
      <c r="I4" s="23"/>
      <c r="J4" s="20" t="s">
        <v>187</v>
      </c>
      <c r="K4" s="20" t="s">
        <v>188</v>
      </c>
      <c r="L4" s="21" t="s">
        <v>98</v>
      </c>
    </row>
    <row r="5" spans="1:16" ht="15" customHeight="1" x14ac:dyDescent="0.2">
      <c r="A5" s="89" t="s">
        <v>48</v>
      </c>
      <c r="B5" s="95"/>
      <c r="C5" s="89">
        <v>121603.98532299996</v>
      </c>
      <c r="D5" s="89">
        <v>128138.74160700005</v>
      </c>
      <c r="E5" s="89">
        <v>126567.35248199994</v>
      </c>
      <c r="F5" s="94">
        <v>100</v>
      </c>
      <c r="G5" s="92">
        <f>E5-C5</f>
        <v>4963.3671589999867</v>
      </c>
      <c r="H5" s="94">
        <f>(G5/C5)*100</f>
        <v>4.0815826437073399</v>
      </c>
      <c r="I5" s="90"/>
      <c r="J5" s="89">
        <v>1307751.7963980003</v>
      </c>
      <c r="K5" s="89">
        <v>1369465.0472669997</v>
      </c>
      <c r="L5" s="94">
        <v>100</v>
      </c>
    </row>
    <row r="6" spans="1:16" ht="6" customHeight="1" x14ac:dyDescent="0.2">
      <c r="A6" s="137"/>
      <c r="B6" s="113"/>
      <c r="C6" s="106"/>
      <c r="D6" s="106"/>
      <c r="E6" s="106"/>
      <c r="F6" s="107"/>
      <c r="G6" s="108"/>
      <c r="H6" s="109"/>
      <c r="I6" s="109"/>
      <c r="J6" s="106"/>
      <c r="K6" s="106"/>
      <c r="L6" s="107"/>
    </row>
    <row r="7" spans="1:16" s="11" customFormat="1" x14ac:dyDescent="0.2">
      <c r="A7" s="56" t="s">
        <v>69</v>
      </c>
      <c r="B7" s="57"/>
      <c r="C7" s="58">
        <f>SUM(C8:C26)</f>
        <v>102286.46667299999</v>
      </c>
      <c r="D7" s="58">
        <f t="shared" ref="D7:E7" si="0">SUM(D8:D26)</f>
        <v>109498.12794100004</v>
      </c>
      <c r="E7" s="58">
        <f t="shared" si="0"/>
        <v>107651.30153199994</v>
      </c>
      <c r="F7" s="59">
        <f>E7/$E$5*100</f>
        <v>85.054557451780312</v>
      </c>
      <c r="G7" s="60">
        <f>E7-C7</f>
        <v>5364.8348589999514</v>
      </c>
      <c r="H7" s="60">
        <f>(G7/C7)*100</f>
        <v>5.2449117009299124</v>
      </c>
      <c r="I7" s="58"/>
      <c r="J7" s="58">
        <f>SUM(J8:J26)</f>
        <v>1117404.789817001</v>
      </c>
      <c r="K7" s="58">
        <f t="shared" ref="K7" si="1">SUM(K8:K26)</f>
        <v>1171828.385609</v>
      </c>
      <c r="L7" s="61">
        <f>K7/$K$5*100</f>
        <v>85.568331075523446</v>
      </c>
    </row>
    <row r="8" spans="1:16" x14ac:dyDescent="0.2">
      <c r="A8" s="137"/>
      <c r="B8" s="67" t="s">
        <v>51</v>
      </c>
      <c r="C8" s="159">
        <v>45475.873662999962</v>
      </c>
      <c r="D8" s="159">
        <v>53035.07826500004</v>
      </c>
      <c r="E8" s="159">
        <v>51026.370653999984</v>
      </c>
      <c r="F8" s="47">
        <f>E8/$E$7*100</f>
        <v>47.399678339078989</v>
      </c>
      <c r="G8" s="48">
        <f>E8-C8</f>
        <v>5550.4969910000218</v>
      </c>
      <c r="H8" s="49">
        <f>(G8/C8)*100</f>
        <v>12.205366371039094</v>
      </c>
      <c r="I8" s="49"/>
      <c r="J8" s="159">
        <v>529486.08149500063</v>
      </c>
      <c r="K8" s="159">
        <v>542336.10015799978</v>
      </c>
      <c r="L8" s="47">
        <f>K8/$K$7*100</f>
        <v>46.281188168705043</v>
      </c>
      <c r="M8" s="155"/>
      <c r="O8" s="96"/>
      <c r="P8" s="96"/>
    </row>
    <row r="9" spans="1:16" x14ac:dyDescent="0.2">
      <c r="A9" s="137"/>
      <c r="B9" s="67" t="s">
        <v>52</v>
      </c>
      <c r="C9" s="159">
        <v>13332.410129</v>
      </c>
      <c r="D9" s="159">
        <v>9547.8623060000027</v>
      </c>
      <c r="E9" s="159">
        <v>8879.4476259999938</v>
      </c>
      <c r="F9" s="47">
        <f t="shared" ref="F9:F25" si="2">E9/$E$7*100</f>
        <v>8.2483421004998529</v>
      </c>
      <c r="G9" s="48">
        <f t="shared" ref="G9:G25" si="3">E9-C9</f>
        <v>-4452.9625030000061</v>
      </c>
      <c r="H9" s="49">
        <f t="shared" ref="H9:H25" si="4">(G9/C9)*100</f>
        <v>-33.399531366906736</v>
      </c>
      <c r="I9" s="49"/>
      <c r="J9" s="159">
        <v>134437.6978409999</v>
      </c>
      <c r="K9" s="159">
        <v>117553.05757999998</v>
      </c>
      <c r="L9" s="47">
        <f t="shared" ref="L9:L25" si="5">K9/$K$7*100</f>
        <v>10.031593279668471</v>
      </c>
      <c r="M9" s="155"/>
      <c r="N9" s="97"/>
      <c r="O9" s="97"/>
      <c r="P9" s="97"/>
    </row>
    <row r="10" spans="1:16" x14ac:dyDescent="0.2">
      <c r="A10" s="137"/>
      <c r="B10" s="67" t="s">
        <v>53</v>
      </c>
      <c r="C10" s="159">
        <v>6014.448918</v>
      </c>
      <c r="D10" s="159">
        <v>6054.5374150000007</v>
      </c>
      <c r="E10" s="159">
        <v>6380.0257150000025</v>
      </c>
      <c r="F10" s="47">
        <f t="shared" si="2"/>
        <v>5.9265662599569264</v>
      </c>
      <c r="G10" s="48">
        <f t="shared" si="3"/>
        <v>365.57679700000244</v>
      </c>
      <c r="H10" s="49">
        <f t="shared" si="4"/>
        <v>6.0783091183284776</v>
      </c>
      <c r="I10" s="49"/>
      <c r="J10" s="159">
        <v>65508.50011000003</v>
      </c>
      <c r="K10" s="159">
        <v>67738.215834000017</v>
      </c>
      <c r="L10" s="47">
        <f t="shared" si="5"/>
        <v>5.7805576879584137</v>
      </c>
      <c r="M10" s="155"/>
      <c r="N10" s="97"/>
      <c r="O10" s="97"/>
      <c r="P10" s="97"/>
    </row>
    <row r="11" spans="1:16" x14ac:dyDescent="0.2">
      <c r="A11" s="137"/>
      <c r="B11" s="67" t="s">
        <v>54</v>
      </c>
      <c r="C11" s="159">
        <v>5107.5082389999952</v>
      </c>
      <c r="D11" s="159">
        <v>5661.4273149999981</v>
      </c>
      <c r="E11" s="159">
        <v>6309.0015920000042</v>
      </c>
      <c r="F11" s="47">
        <f t="shared" si="2"/>
        <v>5.8605901667845783</v>
      </c>
      <c r="G11" s="48">
        <f t="shared" si="3"/>
        <v>1201.4933530000089</v>
      </c>
      <c r="H11" s="49">
        <f t="shared" si="4"/>
        <v>23.524060985856593</v>
      </c>
      <c r="I11" s="49"/>
      <c r="J11" s="159">
        <v>51653.766873000015</v>
      </c>
      <c r="K11" s="159">
        <v>62633.088345000004</v>
      </c>
      <c r="L11" s="47">
        <f t="shared" si="5"/>
        <v>5.3449028129191074</v>
      </c>
      <c r="M11" s="155"/>
      <c r="N11" s="97"/>
      <c r="O11" s="97"/>
      <c r="P11" s="97"/>
    </row>
    <row r="12" spans="1:16" x14ac:dyDescent="0.2">
      <c r="A12" s="137"/>
      <c r="B12" s="67" t="s">
        <v>55</v>
      </c>
      <c r="C12" s="159">
        <v>4741.3724619999975</v>
      </c>
      <c r="D12" s="159">
        <v>4702.2345940000023</v>
      </c>
      <c r="E12" s="159">
        <v>4660.5987509999995</v>
      </c>
      <c r="F12" s="47">
        <f t="shared" si="2"/>
        <v>4.3293473322425289</v>
      </c>
      <c r="G12" s="48">
        <f t="shared" si="3"/>
        <v>-80.773710999998002</v>
      </c>
      <c r="H12" s="49">
        <f t="shared" si="4"/>
        <v>-1.7035934562695414</v>
      </c>
      <c r="I12" s="49"/>
      <c r="J12" s="159">
        <v>51691.837625000117</v>
      </c>
      <c r="K12" s="159">
        <v>55751.946256999952</v>
      </c>
      <c r="L12" s="47">
        <f t="shared" si="5"/>
        <v>4.7576886634321998</v>
      </c>
      <c r="M12" s="155"/>
      <c r="N12" s="97"/>
      <c r="O12" s="97"/>
      <c r="P12" s="97"/>
    </row>
    <row r="13" spans="1:16" x14ac:dyDescent="0.2">
      <c r="A13" s="137"/>
      <c r="B13" s="67" t="s">
        <v>123</v>
      </c>
      <c r="C13" s="159">
        <v>4327.2764690000076</v>
      </c>
      <c r="D13" s="159">
        <v>5114.3472669999974</v>
      </c>
      <c r="E13" s="159">
        <v>4594.8941119999963</v>
      </c>
      <c r="F13" s="47">
        <f t="shared" si="2"/>
        <v>4.268312641472467</v>
      </c>
      <c r="G13" s="48">
        <f t="shared" si="3"/>
        <v>267.61764299998868</v>
      </c>
      <c r="H13" s="49">
        <f t="shared" si="4"/>
        <v>6.1844359822434125</v>
      </c>
      <c r="I13" s="49"/>
      <c r="J13" s="159">
        <v>49706.55618400003</v>
      </c>
      <c r="K13" s="159">
        <v>54087.287889000036</v>
      </c>
      <c r="L13" s="47">
        <f t="shared" si="5"/>
        <v>4.6156321653610428</v>
      </c>
      <c r="M13" s="155"/>
      <c r="N13" s="97"/>
      <c r="O13" s="97"/>
      <c r="P13" s="97"/>
    </row>
    <row r="14" spans="1:16" ht="12.75" customHeight="1" x14ac:dyDescent="0.2">
      <c r="A14" s="137"/>
      <c r="B14" s="67" t="s">
        <v>124</v>
      </c>
      <c r="C14" s="159">
        <v>2917.9848270000002</v>
      </c>
      <c r="D14" s="159">
        <v>3163.8614909999974</v>
      </c>
      <c r="E14" s="159">
        <v>2757.4861060000007</v>
      </c>
      <c r="F14" s="47">
        <f t="shared" si="2"/>
        <v>2.5614981581809513</v>
      </c>
      <c r="G14" s="48">
        <f t="shared" si="3"/>
        <v>-160.49872099999948</v>
      </c>
      <c r="H14" s="49">
        <f t="shared" si="4"/>
        <v>-5.5003274696602613</v>
      </c>
      <c r="I14" s="49"/>
      <c r="J14" s="159">
        <v>28682.630040000018</v>
      </c>
      <c r="K14" s="159">
        <v>32088.930867999985</v>
      </c>
      <c r="L14" s="47">
        <f t="shared" si="5"/>
        <v>2.7383643596688727</v>
      </c>
      <c r="M14" s="155"/>
      <c r="N14" s="97"/>
      <c r="O14" s="97"/>
      <c r="P14" s="97"/>
    </row>
    <row r="15" spans="1:16" ht="12.75" customHeight="1" x14ac:dyDescent="0.2">
      <c r="A15" s="137"/>
      <c r="B15" s="67" t="s">
        <v>126</v>
      </c>
      <c r="C15" s="159">
        <v>2933.2486989999984</v>
      </c>
      <c r="D15" s="159">
        <v>3337.003543999997</v>
      </c>
      <c r="E15" s="159">
        <v>3048.551907999999</v>
      </c>
      <c r="F15" s="47">
        <f t="shared" si="2"/>
        <v>2.8318764981153528</v>
      </c>
      <c r="G15" s="48">
        <f t="shared" si="3"/>
        <v>115.30320900000061</v>
      </c>
      <c r="H15" s="49">
        <f t="shared" si="4"/>
        <v>3.9309046327817248</v>
      </c>
      <c r="I15" s="65"/>
      <c r="J15" s="159">
        <v>27485.099856000015</v>
      </c>
      <c r="K15" s="159">
        <v>32054.343893999965</v>
      </c>
      <c r="L15" s="47">
        <f t="shared" si="5"/>
        <v>2.7354128204823525</v>
      </c>
      <c r="M15" s="155"/>
      <c r="N15" s="97"/>
      <c r="O15" s="97"/>
      <c r="P15" s="97"/>
    </row>
    <row r="16" spans="1:16" x14ac:dyDescent="0.2">
      <c r="A16" s="137"/>
      <c r="B16" s="67" t="s">
        <v>125</v>
      </c>
      <c r="C16" s="159">
        <v>2816.1826589999996</v>
      </c>
      <c r="D16" s="159">
        <v>2534.833646999999</v>
      </c>
      <c r="E16" s="159">
        <v>2225.5613869999993</v>
      </c>
      <c r="F16" s="47">
        <f t="shared" si="2"/>
        <v>2.0673799158279929</v>
      </c>
      <c r="G16" s="48">
        <f t="shared" si="3"/>
        <v>-590.62127200000032</v>
      </c>
      <c r="H16" s="49">
        <f t="shared" si="4"/>
        <v>-20.972406392478977</v>
      </c>
      <c r="I16" s="49"/>
      <c r="J16" s="159">
        <v>27706.899457000003</v>
      </c>
      <c r="K16" s="159">
        <v>30283.724849999984</v>
      </c>
      <c r="L16" s="47">
        <f t="shared" si="5"/>
        <v>2.5843139850432544</v>
      </c>
      <c r="M16" s="155"/>
      <c r="N16" s="97"/>
      <c r="O16" s="97"/>
      <c r="P16" s="97"/>
    </row>
    <row r="17" spans="1:16" x14ac:dyDescent="0.2">
      <c r="A17" s="137"/>
      <c r="B17" s="67" t="s">
        <v>56</v>
      </c>
      <c r="C17" s="159">
        <v>1909.9880580000006</v>
      </c>
      <c r="D17" s="159">
        <v>2402.5911299999998</v>
      </c>
      <c r="E17" s="159">
        <v>2316.2456860000011</v>
      </c>
      <c r="F17" s="47">
        <f t="shared" si="2"/>
        <v>2.1516188406802352</v>
      </c>
      <c r="G17" s="48">
        <f t="shared" si="3"/>
        <v>406.25762800000052</v>
      </c>
      <c r="H17" s="49">
        <f t="shared" si="4"/>
        <v>21.270165868230805</v>
      </c>
      <c r="I17" s="49"/>
      <c r="J17" s="159">
        <v>19415.314790999997</v>
      </c>
      <c r="K17" s="159">
        <v>23664.492862000003</v>
      </c>
      <c r="L17" s="47">
        <f t="shared" si="5"/>
        <v>2.019450386474599</v>
      </c>
      <c r="M17" s="155"/>
      <c r="N17" s="97"/>
      <c r="O17" s="97"/>
      <c r="P17" s="97"/>
    </row>
    <row r="18" spans="1:16" x14ac:dyDescent="0.2">
      <c r="A18" s="137"/>
      <c r="B18" s="67" t="s">
        <v>57</v>
      </c>
      <c r="C18" s="159">
        <v>1351.3032519999999</v>
      </c>
      <c r="D18" s="159">
        <v>1627.9914389999997</v>
      </c>
      <c r="E18" s="159">
        <v>1550.1069969999999</v>
      </c>
      <c r="F18" s="47">
        <f t="shared" si="2"/>
        <v>1.4399333542095838</v>
      </c>
      <c r="G18" s="48">
        <f t="shared" si="3"/>
        <v>198.80374499999994</v>
      </c>
      <c r="H18" s="49">
        <f t="shared" si="4"/>
        <v>14.712000781894066</v>
      </c>
      <c r="I18" s="49"/>
      <c r="J18" s="159">
        <v>16093.191428000002</v>
      </c>
      <c r="K18" s="159">
        <v>17139.063872999985</v>
      </c>
      <c r="L18" s="47">
        <f t="shared" si="5"/>
        <v>1.4625916289007457</v>
      </c>
      <c r="M18" s="155"/>
      <c r="P18" s="97"/>
    </row>
    <row r="19" spans="1:16" x14ac:dyDescent="0.2">
      <c r="A19" s="137"/>
      <c r="B19" s="67" t="s">
        <v>128</v>
      </c>
      <c r="C19" s="159">
        <v>1458.0985929999997</v>
      </c>
      <c r="D19" s="159">
        <v>1460.7785099999999</v>
      </c>
      <c r="E19" s="159">
        <v>1523.2472019999991</v>
      </c>
      <c r="F19" s="47">
        <f t="shared" si="2"/>
        <v>1.4149826154653649</v>
      </c>
      <c r="G19" s="48">
        <f t="shared" si="3"/>
        <v>65.148608999999396</v>
      </c>
      <c r="H19" s="49">
        <f t="shared" si="4"/>
        <v>4.4680523877303688</v>
      </c>
      <c r="I19" s="49"/>
      <c r="J19" s="159">
        <v>14682.669465000001</v>
      </c>
      <c r="K19" s="159">
        <v>15910.516546000003</v>
      </c>
      <c r="L19" s="47">
        <f t="shared" si="5"/>
        <v>1.3577514200367571</v>
      </c>
      <c r="M19" s="155"/>
      <c r="O19" s="97"/>
      <c r="P19" s="97"/>
    </row>
    <row r="20" spans="1:16" ht="12.75" customHeight="1" x14ac:dyDescent="0.2">
      <c r="A20" s="137"/>
      <c r="B20" s="67" t="s">
        <v>127</v>
      </c>
      <c r="C20" s="159">
        <v>1445.5638289999999</v>
      </c>
      <c r="D20" s="159">
        <v>1414.8337050000009</v>
      </c>
      <c r="E20" s="159">
        <v>1371.2171889999991</v>
      </c>
      <c r="F20" s="47">
        <f t="shared" si="2"/>
        <v>1.2737581148448978</v>
      </c>
      <c r="G20" s="48">
        <f t="shared" si="3"/>
        <v>-74.346640000000889</v>
      </c>
      <c r="H20" s="49">
        <f t="shared" si="4"/>
        <v>-5.1430893958817299</v>
      </c>
      <c r="I20" s="49"/>
      <c r="J20" s="159">
        <v>14649.132173999982</v>
      </c>
      <c r="K20" s="159">
        <v>15856.518137000012</v>
      </c>
      <c r="L20" s="47">
        <f t="shared" si="5"/>
        <v>1.3531433725049569</v>
      </c>
      <c r="M20" s="155"/>
      <c r="N20" s="67"/>
      <c r="O20" s="97"/>
      <c r="P20" s="97"/>
    </row>
    <row r="21" spans="1:16" x14ac:dyDescent="0.2">
      <c r="A21" s="62"/>
      <c r="B21" s="67" t="s">
        <v>58</v>
      </c>
      <c r="C21" s="159">
        <v>1372.643182</v>
      </c>
      <c r="D21" s="159">
        <v>1370.8630059999996</v>
      </c>
      <c r="E21" s="159">
        <v>1286.8297960000011</v>
      </c>
      <c r="F21" s="47">
        <f t="shared" si="2"/>
        <v>1.1953685442599911</v>
      </c>
      <c r="G21" s="48">
        <f t="shared" si="3"/>
        <v>-85.8133859999989</v>
      </c>
      <c r="H21" s="49">
        <f t="shared" si="4"/>
        <v>-6.2516892317903849</v>
      </c>
      <c r="I21" s="49"/>
      <c r="J21" s="159">
        <v>13501.59616099999</v>
      </c>
      <c r="K21" s="159">
        <v>14192.83321500001</v>
      </c>
      <c r="L21" s="47">
        <f t="shared" si="5"/>
        <v>1.2111699451301468</v>
      </c>
      <c r="M21" s="155"/>
      <c r="N21" s="67"/>
      <c r="O21" s="97"/>
      <c r="P21" s="97"/>
    </row>
    <row r="22" spans="1:16" x14ac:dyDescent="0.2">
      <c r="A22" s="137"/>
      <c r="B22" s="67" t="s">
        <v>130</v>
      </c>
      <c r="C22" s="159">
        <v>1050.0636659999998</v>
      </c>
      <c r="D22" s="159">
        <v>1006.995284</v>
      </c>
      <c r="E22" s="159">
        <v>1205.0419440000003</v>
      </c>
      <c r="F22" s="47">
        <f t="shared" si="2"/>
        <v>1.119393752654068</v>
      </c>
      <c r="G22" s="48">
        <f t="shared" si="3"/>
        <v>154.9782780000005</v>
      </c>
      <c r="H22" s="49">
        <f t="shared" si="4"/>
        <v>14.758941102148423</v>
      </c>
      <c r="I22" s="49"/>
      <c r="J22" s="159">
        <v>10362.041244999997</v>
      </c>
      <c r="K22" s="159">
        <v>12679.079374000006</v>
      </c>
      <c r="L22" s="47">
        <f t="shared" si="5"/>
        <v>1.0819911456071001</v>
      </c>
      <c r="M22" s="155"/>
      <c r="N22" s="97"/>
      <c r="O22" s="97"/>
      <c r="P22" s="97"/>
    </row>
    <row r="23" spans="1:16" x14ac:dyDescent="0.2">
      <c r="A23" s="137"/>
      <c r="B23" s="67" t="s">
        <v>129</v>
      </c>
      <c r="C23" s="159">
        <v>1090.0626039999993</v>
      </c>
      <c r="D23" s="159">
        <v>1003.7842179999997</v>
      </c>
      <c r="E23" s="159">
        <v>1039.9647850000003</v>
      </c>
      <c r="F23" s="47">
        <f t="shared" si="2"/>
        <v>0.96604943015098155</v>
      </c>
      <c r="G23" s="48">
        <f t="shared" si="3"/>
        <v>-50.097818999998935</v>
      </c>
      <c r="H23" s="49">
        <f t="shared" si="4"/>
        <v>-4.5958662205422263</v>
      </c>
      <c r="I23" s="49"/>
      <c r="J23" s="159">
        <v>11364.239592000007</v>
      </c>
      <c r="K23" s="159">
        <v>11439.166959000006</v>
      </c>
      <c r="L23" s="47">
        <f t="shared" si="5"/>
        <v>0.97618107732174997</v>
      </c>
      <c r="M23" s="155"/>
      <c r="N23" s="97"/>
      <c r="O23" s="97"/>
      <c r="P23" s="97"/>
    </row>
    <row r="24" spans="1:16" x14ac:dyDescent="0.2">
      <c r="A24" s="137"/>
      <c r="B24" s="67" t="s">
        <v>59</v>
      </c>
      <c r="C24" s="159">
        <v>655.70045799999991</v>
      </c>
      <c r="D24" s="159">
        <v>811.27441199999998</v>
      </c>
      <c r="E24" s="159">
        <v>925.85667200000012</v>
      </c>
      <c r="F24" s="47">
        <f t="shared" si="2"/>
        <v>0.86005153567491632</v>
      </c>
      <c r="G24" s="48">
        <f t="shared" si="3"/>
        <v>270.1562140000002</v>
      </c>
      <c r="H24" s="49">
        <f t="shared" si="4"/>
        <v>41.201162924915977</v>
      </c>
      <c r="I24" s="49"/>
      <c r="J24" s="159">
        <v>7042.8030179999987</v>
      </c>
      <c r="K24" s="159">
        <v>8402.5011950000026</v>
      </c>
      <c r="L24" s="47">
        <f t="shared" si="5"/>
        <v>0.71704195752462652</v>
      </c>
      <c r="M24" s="155"/>
      <c r="N24" s="97"/>
      <c r="O24" s="97"/>
      <c r="P24" s="97"/>
    </row>
    <row r="25" spans="1:16" x14ac:dyDescent="0.2">
      <c r="A25" s="137"/>
      <c r="B25" s="67" t="s">
        <v>131</v>
      </c>
      <c r="C25" s="159">
        <v>276.59517799999992</v>
      </c>
      <c r="D25" s="159">
        <v>235.63013099999995</v>
      </c>
      <c r="E25" s="159">
        <v>254.98591900000005</v>
      </c>
      <c r="F25" s="47">
        <f t="shared" si="2"/>
        <v>0.23686282968367464</v>
      </c>
      <c r="G25" s="48">
        <f t="shared" si="3"/>
        <v>-21.609258999999867</v>
      </c>
      <c r="H25" s="49">
        <f t="shared" si="4"/>
        <v>-7.8125942600488401</v>
      </c>
      <c r="I25" s="49"/>
      <c r="J25" s="159">
        <v>2816.9138969999999</v>
      </c>
      <c r="K25" s="159">
        <v>2734.4956339999994</v>
      </c>
      <c r="L25" s="47">
        <f t="shared" si="5"/>
        <v>0.23335290965655181</v>
      </c>
      <c r="M25" s="155"/>
      <c r="N25" s="97"/>
      <c r="O25" s="97"/>
      <c r="P25" s="97"/>
    </row>
    <row r="26" spans="1:16" x14ac:dyDescent="0.2">
      <c r="A26" s="137"/>
      <c r="B26" s="67" t="s">
        <v>132</v>
      </c>
      <c r="C26" s="159">
        <v>4010.1417880000008</v>
      </c>
      <c r="D26" s="159">
        <v>5012.2002620000058</v>
      </c>
      <c r="E26" s="159">
        <v>6295.8674909999991</v>
      </c>
      <c r="F26" s="47">
        <f>E26/$E$7*100</f>
        <v>5.8483895702166855</v>
      </c>
      <c r="G26" s="48">
        <f>E26-C26</f>
        <v>2285.7257029999982</v>
      </c>
      <c r="H26" s="49">
        <f>(G26/C26)*100</f>
        <v>56.998625580767069</v>
      </c>
      <c r="I26" s="49"/>
      <c r="J26" s="159">
        <v>41117.818565000052</v>
      </c>
      <c r="K26" s="159">
        <v>55283.022138999972</v>
      </c>
      <c r="L26" s="47">
        <f>K26/$K$7*100</f>
        <v>4.7176722136039864</v>
      </c>
      <c r="M26" s="155"/>
      <c r="N26" s="97"/>
      <c r="O26" s="97"/>
      <c r="P26" s="97"/>
    </row>
    <row r="27" spans="1:16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</row>
    <row r="28" spans="1:16" s="11" customFormat="1" x14ac:dyDescent="0.2">
      <c r="A28" s="58" t="s">
        <v>68</v>
      </c>
      <c r="B28" s="57"/>
      <c r="C28" s="58">
        <f>SUM(C29:C35)</f>
        <v>8399.6402129999988</v>
      </c>
      <c r="D28" s="58">
        <f t="shared" ref="D28:E28" si="6">SUM(D29:D35)</f>
        <v>9718.7039519999998</v>
      </c>
      <c r="E28" s="58">
        <f t="shared" si="6"/>
        <v>9522.2115450000001</v>
      </c>
      <c r="F28" s="61">
        <f>E28/$E$5*100</f>
        <v>7.5234342492501955</v>
      </c>
      <c r="G28" s="59">
        <f>E28-C28</f>
        <v>1122.5713320000013</v>
      </c>
      <c r="H28" s="60">
        <f>(G28/C28)*100</f>
        <v>13.364516854693543</v>
      </c>
      <c r="I28" s="60"/>
      <c r="J28" s="58">
        <f t="shared" ref="J28" si="7">SUM(J29:J35)</f>
        <v>86596.760181999984</v>
      </c>
      <c r="K28" s="58">
        <f t="shared" ref="K28" si="8">SUM(K29:K35)</f>
        <v>95087.576612999954</v>
      </c>
      <c r="L28" s="61">
        <f>K28/$K$5*100</f>
        <v>6.9434102610185917</v>
      </c>
    </row>
    <row r="29" spans="1:16" ht="25.5" customHeight="1" x14ac:dyDescent="0.2">
      <c r="A29" s="137"/>
      <c r="B29" s="67" t="s">
        <v>175</v>
      </c>
      <c r="C29" s="159">
        <v>6132.0805869999995</v>
      </c>
      <c r="D29" s="159">
        <v>7384.2566029999998</v>
      </c>
      <c r="E29" s="159">
        <v>7354.9440790000008</v>
      </c>
      <c r="F29" s="64">
        <f>E29/$E$28*100</f>
        <v>77.239872735887644</v>
      </c>
      <c r="G29" s="139">
        <f>E29-C29</f>
        <v>1222.8634920000013</v>
      </c>
      <c r="H29" s="65">
        <f>(G29/C29)*100</f>
        <v>19.942064926421057</v>
      </c>
      <c r="I29" s="65"/>
      <c r="J29" s="159">
        <v>64640.792476999995</v>
      </c>
      <c r="K29" s="159">
        <v>71024.463908999955</v>
      </c>
      <c r="L29" s="138">
        <f>K29/$K$28*100</f>
        <v>74.693736488905117</v>
      </c>
      <c r="M29" s="156"/>
      <c r="N29" s="157"/>
      <c r="O29" s="97"/>
      <c r="P29" s="97"/>
    </row>
    <row r="30" spans="1:16" x14ac:dyDescent="0.2">
      <c r="A30" s="137"/>
      <c r="B30" s="62" t="s">
        <v>60</v>
      </c>
      <c r="C30" s="159">
        <v>346.04403399999995</v>
      </c>
      <c r="D30" s="159">
        <v>382.69345199999998</v>
      </c>
      <c r="E30" s="159">
        <v>372.19961200000006</v>
      </c>
      <c r="F30" s="47">
        <f t="shared" ref="F30:F34" si="9">E30/$E$28*100</f>
        <v>3.9087517667619727</v>
      </c>
      <c r="G30" s="48">
        <f t="shared" ref="G30:G35" si="10">E30-C30</f>
        <v>26.155578000000105</v>
      </c>
      <c r="H30" s="49">
        <f t="shared" ref="H30:H35" si="11">(G30/C30)*100</f>
        <v>7.5584536735576577</v>
      </c>
      <c r="I30" s="49"/>
      <c r="J30" s="159">
        <v>3403.7012589999981</v>
      </c>
      <c r="K30" s="159">
        <v>4106.3601699999999</v>
      </c>
      <c r="L30" s="47">
        <f t="shared" ref="L30:L35" si="12">K30/$K$28*100</f>
        <v>4.3185033379414115</v>
      </c>
      <c r="M30" s="155"/>
      <c r="N30" s="99"/>
      <c r="O30" s="97"/>
      <c r="P30" s="97"/>
    </row>
    <row r="31" spans="1:16" x14ac:dyDescent="0.2">
      <c r="A31" s="137"/>
      <c r="B31" s="62" t="s">
        <v>61</v>
      </c>
      <c r="C31" s="159">
        <v>280.88099000000005</v>
      </c>
      <c r="D31" s="159">
        <v>306.57030299999997</v>
      </c>
      <c r="E31" s="159">
        <v>288.15097199999991</v>
      </c>
      <c r="F31" s="47">
        <f t="shared" si="9"/>
        <v>3.0260929474025868</v>
      </c>
      <c r="G31" s="48">
        <f t="shared" si="10"/>
        <v>7.2699819999998567</v>
      </c>
      <c r="H31" s="49">
        <f t="shared" si="11"/>
        <v>2.5882784021801744</v>
      </c>
      <c r="I31" s="49"/>
      <c r="J31" s="159">
        <v>3149.4257930000008</v>
      </c>
      <c r="K31" s="159">
        <v>3270.7783770000001</v>
      </c>
      <c r="L31" s="47">
        <f t="shared" si="12"/>
        <v>3.4397536392286536</v>
      </c>
      <c r="M31" s="155"/>
      <c r="N31" s="99"/>
      <c r="O31" s="97"/>
      <c r="P31" s="97"/>
    </row>
    <row r="32" spans="1:16" x14ac:dyDescent="0.2">
      <c r="A32" s="137"/>
      <c r="B32" s="62" t="s">
        <v>133</v>
      </c>
      <c r="C32" s="159">
        <v>252.02646199999995</v>
      </c>
      <c r="D32" s="159">
        <v>260.97372600000006</v>
      </c>
      <c r="E32" s="159">
        <v>202.95549699999998</v>
      </c>
      <c r="F32" s="47">
        <f t="shared" si="9"/>
        <v>2.1313903397427616</v>
      </c>
      <c r="G32" s="48">
        <f t="shared" si="10"/>
        <v>-49.070964999999973</v>
      </c>
      <c r="H32" s="49">
        <f t="shared" si="11"/>
        <v>-19.470560595339382</v>
      </c>
      <c r="I32" s="49"/>
      <c r="J32" s="159">
        <v>2853.6977369999995</v>
      </c>
      <c r="K32" s="159">
        <v>2747.632388</v>
      </c>
      <c r="L32" s="47">
        <f t="shared" si="12"/>
        <v>2.8895808326072703</v>
      </c>
      <c r="M32" s="155"/>
      <c r="N32" s="99"/>
      <c r="O32" s="97"/>
      <c r="P32" s="97"/>
    </row>
    <row r="33" spans="1:16" x14ac:dyDescent="0.2">
      <c r="A33" s="137"/>
      <c r="B33" s="62" t="s">
        <v>134</v>
      </c>
      <c r="C33" s="159">
        <v>234.28389200000007</v>
      </c>
      <c r="D33" s="159">
        <v>213.22634400000001</v>
      </c>
      <c r="E33" s="159">
        <v>226.14442199999999</v>
      </c>
      <c r="F33" s="47">
        <f t="shared" si="9"/>
        <v>2.3749149126890141</v>
      </c>
      <c r="G33" s="48">
        <f t="shared" si="10"/>
        <v>-8.1394700000000739</v>
      </c>
      <c r="H33" s="49">
        <f t="shared" si="11"/>
        <v>-3.4741910468177095</v>
      </c>
      <c r="I33" s="49"/>
      <c r="J33" s="159">
        <v>2607.5892430000004</v>
      </c>
      <c r="K33" s="159">
        <v>2161.3909559999997</v>
      </c>
      <c r="L33" s="47">
        <f t="shared" si="12"/>
        <v>2.2730529402349959</v>
      </c>
      <c r="M33" s="155"/>
      <c r="N33" s="99"/>
      <c r="O33" s="97"/>
      <c r="P33" s="97"/>
    </row>
    <row r="34" spans="1:16" x14ac:dyDescent="0.2">
      <c r="A34" s="137"/>
      <c r="B34" s="62" t="s">
        <v>62</v>
      </c>
      <c r="C34" s="159">
        <v>52.757342000000001</v>
      </c>
      <c r="D34" s="159">
        <v>23.003250000000001</v>
      </c>
      <c r="E34" s="159">
        <v>70.104865999999973</v>
      </c>
      <c r="F34" s="47">
        <f t="shared" si="9"/>
        <v>0.73622462249130771</v>
      </c>
      <c r="G34" s="48">
        <f t="shared" si="10"/>
        <v>17.347523999999972</v>
      </c>
      <c r="H34" s="49">
        <f t="shared" si="11"/>
        <v>32.881724784391089</v>
      </c>
      <c r="I34" s="49"/>
      <c r="J34" s="159">
        <v>537.91452400000014</v>
      </c>
      <c r="K34" s="159">
        <v>480.90341899999999</v>
      </c>
      <c r="L34" s="47">
        <f t="shared" si="12"/>
        <v>0.50574789697001599</v>
      </c>
      <c r="M34" s="155"/>
      <c r="N34" s="99"/>
      <c r="O34" s="97"/>
      <c r="P34" s="97"/>
    </row>
    <row r="35" spans="1:16" x14ac:dyDescent="0.2">
      <c r="A35" s="137"/>
      <c r="B35" s="62" t="s">
        <v>135</v>
      </c>
      <c r="C35" s="159">
        <v>1101.5669059999993</v>
      </c>
      <c r="D35" s="159">
        <v>1147.9802739999996</v>
      </c>
      <c r="E35" s="159">
        <v>1007.7120970000002</v>
      </c>
      <c r="F35" s="47">
        <f>E35/$E$28*100</f>
        <v>10.58275267502472</v>
      </c>
      <c r="G35" s="48">
        <f t="shared" si="10"/>
        <v>-93.854808999999136</v>
      </c>
      <c r="H35" s="49">
        <f t="shared" si="11"/>
        <v>-8.5201187952172539</v>
      </c>
      <c r="I35" s="49"/>
      <c r="J35" s="159">
        <v>9403.6391489999987</v>
      </c>
      <c r="K35" s="159">
        <v>11296.04739400001</v>
      </c>
      <c r="L35" s="47">
        <f t="shared" si="12"/>
        <v>11.879624864112548</v>
      </c>
      <c r="M35" s="155"/>
      <c r="N35" s="99"/>
      <c r="O35" s="97"/>
      <c r="P35" s="97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  <c r="M36" s="155"/>
    </row>
    <row r="37" spans="1:16" s="11" customFormat="1" x14ac:dyDescent="0.2">
      <c r="A37" s="58" t="s">
        <v>67</v>
      </c>
      <c r="B37" s="57"/>
      <c r="C37" s="58">
        <f>SUM(C38:C44)</f>
        <v>10038.300290000003</v>
      </c>
      <c r="D37" s="58">
        <f t="shared" ref="D37:E37" si="13">SUM(D38:D44)</f>
        <v>7723.1723370000009</v>
      </c>
      <c r="E37" s="58">
        <f t="shared" si="13"/>
        <v>8300.3045480000019</v>
      </c>
      <c r="F37" s="61">
        <f>E37/$E$5*100</f>
        <v>6.5580138836991537</v>
      </c>
      <c r="G37" s="59">
        <f>E37-C37</f>
        <v>-1737.995742000001</v>
      </c>
      <c r="H37" s="60">
        <f>(G37/C37)*100</f>
        <v>-17.313645655045455</v>
      </c>
      <c r="I37" s="60"/>
      <c r="J37" s="58">
        <f t="shared" ref="J37" si="14">SUM(J38:J44)</f>
        <v>95648.147770999989</v>
      </c>
      <c r="K37" s="58">
        <f t="shared" ref="K37" si="15">SUM(K38:K44)</f>
        <v>92940.897610999964</v>
      </c>
      <c r="L37" s="61">
        <f>K37/$K$5*100</f>
        <v>6.7866571546662922</v>
      </c>
    </row>
    <row r="38" spans="1:16" x14ac:dyDescent="0.2">
      <c r="A38" s="137"/>
      <c r="B38" s="62" t="s">
        <v>136</v>
      </c>
      <c r="C38" s="159">
        <v>5498.9364410000007</v>
      </c>
      <c r="D38" s="159">
        <v>5197.9941080000008</v>
      </c>
      <c r="E38" s="159">
        <v>5652.8885659999996</v>
      </c>
      <c r="F38" s="47">
        <f>E38/$E$37*100</f>
        <v>68.104592226824849</v>
      </c>
      <c r="G38" s="48">
        <f>E38-C38</f>
        <v>153.95212499999889</v>
      </c>
      <c r="H38" s="49">
        <f>(G38/C38)*100</f>
        <v>2.7996709300390124</v>
      </c>
      <c r="I38" s="49"/>
      <c r="J38" s="159">
        <v>53921.92554199999</v>
      </c>
      <c r="K38" s="159">
        <v>55003.304377999993</v>
      </c>
      <c r="L38" s="47">
        <f>K38/$K$37*100</f>
        <v>59.180948099096163</v>
      </c>
      <c r="M38" s="155"/>
      <c r="N38" s="62"/>
      <c r="O38" s="84"/>
      <c r="P38" s="84"/>
    </row>
    <row r="39" spans="1:16" x14ac:dyDescent="0.2">
      <c r="A39" s="137"/>
      <c r="B39" s="62" t="s">
        <v>63</v>
      </c>
      <c r="C39" s="159">
        <v>3068.5673379999998</v>
      </c>
      <c r="D39" s="159">
        <v>1241.4132950000001</v>
      </c>
      <c r="E39" s="159">
        <v>1637.27828</v>
      </c>
      <c r="F39" s="47">
        <f t="shared" ref="F39:F44" si="16">E39/$E$37*100</f>
        <v>19.725520558092175</v>
      </c>
      <c r="G39" s="48">
        <f t="shared" ref="G39:G44" si="17">E39-C39</f>
        <v>-1431.2890579999998</v>
      </c>
      <c r="H39" s="49">
        <f t="shared" ref="H39:H44" si="18">(G39/C39)*100</f>
        <v>-46.643560344120431</v>
      </c>
      <c r="I39" s="49"/>
      <c r="J39" s="159">
        <v>26072.755724000002</v>
      </c>
      <c r="K39" s="159">
        <v>23776.335806000003</v>
      </c>
      <c r="L39" s="47">
        <f t="shared" ref="L39:L44" si="19">K39/$K$37*100</f>
        <v>25.582210218707818</v>
      </c>
      <c r="M39" s="155"/>
      <c r="N39" s="62"/>
      <c r="O39" s="84"/>
      <c r="P39" s="84"/>
    </row>
    <row r="40" spans="1:16" x14ac:dyDescent="0.2">
      <c r="A40" s="137"/>
      <c r="B40" s="62" t="s">
        <v>137</v>
      </c>
      <c r="C40" s="159">
        <v>974.0290980000002</v>
      </c>
      <c r="D40" s="159">
        <v>739.85636600000021</v>
      </c>
      <c r="E40" s="159">
        <v>610.22941900000001</v>
      </c>
      <c r="F40" s="47">
        <f t="shared" si="16"/>
        <v>7.3518919151832538</v>
      </c>
      <c r="G40" s="48">
        <f t="shared" si="17"/>
        <v>-363.7996790000002</v>
      </c>
      <c r="H40" s="49">
        <f t="shared" si="18"/>
        <v>-37.349980585487614</v>
      </c>
      <c r="I40" s="49"/>
      <c r="J40" s="159">
        <v>9636.4967780000025</v>
      </c>
      <c r="K40" s="159">
        <v>8364.9793249999966</v>
      </c>
      <c r="L40" s="47">
        <f t="shared" si="19"/>
        <v>9.0003212148985803</v>
      </c>
      <c r="M40" s="155"/>
      <c r="N40" s="62"/>
      <c r="O40" s="84"/>
      <c r="P40" s="84"/>
    </row>
    <row r="41" spans="1:16" x14ac:dyDescent="0.2">
      <c r="A41" s="137"/>
      <c r="B41" s="62" t="s">
        <v>64</v>
      </c>
      <c r="C41" s="159">
        <v>123.34374999999999</v>
      </c>
      <c r="D41" s="159">
        <v>169.82142399999998</v>
      </c>
      <c r="E41" s="159">
        <v>206.34972399999992</v>
      </c>
      <c r="F41" s="47">
        <f t="shared" si="16"/>
        <v>2.4860500335463098</v>
      </c>
      <c r="G41" s="48">
        <f t="shared" si="17"/>
        <v>83.005973999999938</v>
      </c>
      <c r="H41" s="49">
        <f t="shared" si="18"/>
        <v>67.296457258677435</v>
      </c>
      <c r="I41" s="49"/>
      <c r="J41" s="159">
        <v>1766.4081640000002</v>
      </c>
      <c r="K41" s="159">
        <v>2254.6328920000001</v>
      </c>
      <c r="L41" s="47">
        <f t="shared" si="19"/>
        <v>2.4258781117400723</v>
      </c>
      <c r="M41" s="155"/>
      <c r="N41" s="62"/>
      <c r="O41" s="84"/>
      <c r="P41" s="84"/>
    </row>
    <row r="42" spans="1:16" x14ac:dyDescent="0.2">
      <c r="A42" s="137"/>
      <c r="B42" s="62" t="s">
        <v>138</v>
      </c>
      <c r="C42" s="159">
        <v>232.25028500000002</v>
      </c>
      <c r="D42" s="159">
        <v>256.23658399999999</v>
      </c>
      <c r="E42" s="159">
        <v>68.587201000000007</v>
      </c>
      <c r="F42" s="47">
        <f t="shared" si="16"/>
        <v>0.82632149945060052</v>
      </c>
      <c r="G42" s="48">
        <f t="shared" si="17"/>
        <v>-163.66308400000003</v>
      </c>
      <c r="H42" s="49">
        <f t="shared" si="18"/>
        <v>-70.468410404749349</v>
      </c>
      <c r="I42" s="49"/>
      <c r="J42" s="159">
        <v>2668.1524549999999</v>
      </c>
      <c r="K42" s="159">
        <v>1952.3684810000002</v>
      </c>
      <c r="L42" s="47">
        <f t="shared" si="19"/>
        <v>2.1006559342385014</v>
      </c>
      <c r="M42" s="155"/>
      <c r="N42" s="62"/>
      <c r="O42" s="84"/>
      <c r="P42" s="84"/>
    </row>
    <row r="43" spans="1:16" x14ac:dyDescent="0.2">
      <c r="A43" s="137"/>
      <c r="B43" s="62" t="s">
        <v>139</v>
      </c>
      <c r="C43" s="159">
        <v>138.354353</v>
      </c>
      <c r="D43" s="159">
        <v>117.25147899999999</v>
      </c>
      <c r="E43" s="159">
        <v>124.91493799999998</v>
      </c>
      <c r="F43" s="47">
        <f t="shared" si="16"/>
        <v>1.5049440328077943</v>
      </c>
      <c r="G43" s="48">
        <f t="shared" si="17"/>
        <v>-13.439415000000025</v>
      </c>
      <c r="H43" s="49">
        <f t="shared" si="18"/>
        <v>-9.7137637584847258</v>
      </c>
      <c r="I43" s="49"/>
      <c r="J43" s="159">
        <v>1491.574574</v>
      </c>
      <c r="K43" s="159">
        <v>1474.570847</v>
      </c>
      <c r="L43" s="47">
        <f t="shared" si="19"/>
        <v>1.5865683298775006</v>
      </c>
      <c r="M43" s="155"/>
      <c r="N43" s="62"/>
      <c r="O43" s="84"/>
      <c r="P43" s="84"/>
    </row>
    <row r="44" spans="1:16" x14ac:dyDescent="0.2">
      <c r="A44" s="137"/>
      <c r="B44" s="62" t="s">
        <v>65</v>
      </c>
      <c r="C44" s="159">
        <v>2.8190249999999994</v>
      </c>
      <c r="D44" s="159">
        <v>0.59908099999999986</v>
      </c>
      <c r="E44" s="159">
        <v>5.6419999999999998E-2</v>
      </c>
      <c r="F44" s="47">
        <f t="shared" si="16"/>
        <v>6.7973409498082418E-4</v>
      </c>
      <c r="G44" s="48">
        <f t="shared" si="17"/>
        <v>-2.7626049999999993</v>
      </c>
      <c r="H44" s="49">
        <f t="shared" si="18"/>
        <v>-97.998598806324878</v>
      </c>
      <c r="I44" s="49"/>
      <c r="J44" s="159">
        <v>90.834534000000005</v>
      </c>
      <c r="K44" s="159">
        <v>114.70588199999999</v>
      </c>
      <c r="L44" s="47">
        <f t="shared" si="19"/>
        <v>0.12341809144139795</v>
      </c>
      <c r="M44" s="155"/>
      <c r="N44" s="62"/>
      <c r="O44" s="98"/>
      <c r="P44" s="98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46"/>
      <c r="K45" s="46"/>
      <c r="L45" s="47"/>
    </row>
    <row r="46" spans="1:16" s="11" customFormat="1" x14ac:dyDescent="0.2">
      <c r="A46" s="58" t="s">
        <v>66</v>
      </c>
      <c r="B46" s="57"/>
      <c r="C46" s="151">
        <v>879.57814699999994</v>
      </c>
      <c r="D46" s="151">
        <v>1198.7373769999997</v>
      </c>
      <c r="E46" s="151">
        <v>1093.5348569999999</v>
      </c>
      <c r="F46" s="61">
        <f>E46/$E$5*100</f>
        <v>0.86399441527033549</v>
      </c>
      <c r="G46" s="59">
        <f>E46-C46</f>
        <v>213.95670999999993</v>
      </c>
      <c r="H46" s="60">
        <f>(G46/C46)*100</f>
        <v>24.324923343053445</v>
      </c>
      <c r="I46" s="60"/>
      <c r="J46" s="58">
        <v>8102.0986280000006</v>
      </c>
      <c r="K46" s="58">
        <v>9608.1874340000013</v>
      </c>
      <c r="L46" s="61">
        <f>K46/$K$5*100</f>
        <v>0.7016015087916827</v>
      </c>
    </row>
    <row r="48" spans="1:16" x14ac:dyDescent="0.2">
      <c r="E48" s="26"/>
      <c r="K48" s="26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50"/>
  <sheetViews>
    <sheetView view="pageBreakPreview" zoomScaleNormal="100" zoomScaleSheetLayoutView="100" workbookViewId="0">
      <pane xSplit="2" topLeftCell="C1" activePane="topRight" state="frozen"/>
      <selection activeCell="O20" sqref="O20"/>
      <selection pane="topRight" activeCell="M10" sqref="M10"/>
    </sheetView>
  </sheetViews>
  <sheetFormatPr defaultColWidth="9.140625" defaultRowHeight="12.75" x14ac:dyDescent="0.2"/>
  <cols>
    <col min="1" max="1" width="1.42578125" style="10" customWidth="1"/>
    <col min="2" max="2" width="38.85546875" style="10" bestFit="1" customWidth="1"/>
    <col min="3" max="5" width="8.5703125" style="10" customWidth="1"/>
    <col min="6" max="6" width="10.85546875" style="10" customWidth="1"/>
    <col min="7" max="7" width="10.7109375" style="10" customWidth="1"/>
    <col min="8" max="8" width="8.28515625" style="10" customWidth="1"/>
    <col min="9" max="9" width="0.7109375" style="10" customWidth="1"/>
    <col min="10" max="11" width="10" style="10" customWidth="1"/>
    <col min="12" max="12" width="11.140625" style="10" customWidth="1"/>
    <col min="13" max="13" width="28.5703125" style="97" customWidth="1"/>
    <col min="14" max="16" width="10" style="97" bestFit="1" customWidth="1"/>
    <col min="17" max="17" width="6" style="10" customWidth="1"/>
    <col min="18" max="16384" width="9.140625" style="10"/>
  </cols>
  <sheetData>
    <row r="1" spans="1:16" x14ac:dyDescent="0.2">
      <c r="A1" s="102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6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6" s="25" customFormat="1" ht="12" x14ac:dyDescent="0.2">
      <c r="A3" s="31"/>
      <c r="B3" s="17"/>
      <c r="C3" s="161" t="s">
        <v>50</v>
      </c>
      <c r="D3" s="161"/>
      <c r="E3" s="161"/>
      <c r="F3" s="17"/>
      <c r="G3" s="162" t="s">
        <v>42</v>
      </c>
      <c r="H3" s="162"/>
      <c r="I3" s="18"/>
      <c r="J3" s="161" t="s">
        <v>50</v>
      </c>
      <c r="K3" s="161"/>
      <c r="L3" s="161"/>
      <c r="M3" s="100"/>
      <c r="N3" s="100"/>
      <c r="O3" s="100"/>
      <c r="P3" s="100"/>
    </row>
    <row r="4" spans="1:16" ht="36" customHeight="1" x14ac:dyDescent="0.2">
      <c r="A4" s="31"/>
      <c r="B4" s="19" t="s">
        <v>120</v>
      </c>
      <c r="C4" s="20" t="s">
        <v>185</v>
      </c>
      <c r="D4" s="20" t="s">
        <v>180</v>
      </c>
      <c r="E4" s="20" t="s">
        <v>186</v>
      </c>
      <c r="F4" s="21" t="s">
        <v>98</v>
      </c>
      <c r="G4" s="22" t="s">
        <v>100</v>
      </c>
      <c r="H4" s="24" t="s">
        <v>0</v>
      </c>
      <c r="I4" s="24"/>
      <c r="J4" s="20" t="s">
        <v>187</v>
      </c>
      <c r="K4" s="20" t="s">
        <v>188</v>
      </c>
      <c r="L4" s="21" t="s">
        <v>47</v>
      </c>
    </row>
    <row r="5" spans="1:16" ht="12.75" customHeight="1" x14ac:dyDescent="0.2">
      <c r="A5" s="89" t="s">
        <v>49</v>
      </c>
      <c r="B5" s="95"/>
      <c r="C5" s="89">
        <v>109500.98892800001</v>
      </c>
      <c r="D5" s="89">
        <v>116269.33665900002</v>
      </c>
      <c r="E5" s="89">
        <v>111279.44960400001</v>
      </c>
      <c r="F5" s="94">
        <v>100</v>
      </c>
      <c r="G5" s="92">
        <f>E5-C5</f>
        <v>1778.4606760000024</v>
      </c>
      <c r="H5" s="94">
        <f>(G5/C5)*100</f>
        <v>1.6241503327147033</v>
      </c>
      <c r="I5" s="90"/>
      <c r="J5" s="89">
        <v>1104413.4390520002</v>
      </c>
      <c r="K5" s="89">
        <v>1251520.1928289996</v>
      </c>
      <c r="L5" s="94">
        <v>100</v>
      </c>
    </row>
    <row r="6" spans="1:16" ht="12.75" customHeight="1" x14ac:dyDescent="0.2">
      <c r="A6" s="137"/>
      <c r="B6" s="113"/>
      <c r="C6" s="106"/>
      <c r="D6" s="106"/>
      <c r="E6" s="106"/>
      <c r="F6" s="107"/>
      <c r="G6" s="108"/>
      <c r="H6" s="135"/>
      <c r="I6" s="135"/>
      <c r="J6" s="106"/>
      <c r="K6" s="106"/>
      <c r="L6" s="107"/>
    </row>
    <row r="7" spans="1:16" x14ac:dyDescent="0.2">
      <c r="A7" s="56" t="s">
        <v>69</v>
      </c>
      <c r="B7" s="57"/>
      <c r="C7" s="58">
        <f>SUM(C8:C26)</f>
        <v>92079.948201000007</v>
      </c>
      <c r="D7" s="58">
        <f t="shared" ref="D7:E7" si="0">SUM(D8:D26)</f>
        <v>97699.476462000021</v>
      </c>
      <c r="E7" s="58">
        <f t="shared" si="0"/>
        <v>94101.694055</v>
      </c>
      <c r="F7" s="59">
        <f>E7/$E$5*100</f>
        <v>84.563407160864912</v>
      </c>
      <c r="G7" s="60">
        <f>E7-C7</f>
        <v>2021.7458539999934</v>
      </c>
      <c r="H7" s="60">
        <f>(G7/C7)*100</f>
        <v>2.1956418237624908</v>
      </c>
      <c r="I7" s="58"/>
      <c r="J7" s="58">
        <f t="shared" ref="J7" si="1">SUM(J8:J26)</f>
        <v>924929.32613800012</v>
      </c>
      <c r="K7" s="58">
        <f t="shared" ref="K7" si="2">SUM(K8:K26)</f>
        <v>1049994.4074579997</v>
      </c>
      <c r="L7" s="61">
        <f>K7/$K$5*100</f>
        <v>83.897520269692109</v>
      </c>
    </row>
    <row r="8" spans="1:16" x14ac:dyDescent="0.2">
      <c r="A8" s="137"/>
      <c r="B8" s="62" t="s">
        <v>51</v>
      </c>
      <c r="C8" s="159">
        <v>32792.575407000011</v>
      </c>
      <c r="D8" s="159">
        <v>41233.232079000009</v>
      </c>
      <c r="E8" s="159">
        <v>39347.951180000004</v>
      </c>
      <c r="F8" s="47">
        <f>E8/$E$7*100</f>
        <v>41.814285678005056</v>
      </c>
      <c r="G8" s="48">
        <f>E8-C8</f>
        <v>6555.3757729999925</v>
      </c>
      <c r="H8" s="49">
        <f>(G8/C8)*100</f>
        <v>19.990426770813066</v>
      </c>
      <c r="I8" s="49"/>
      <c r="J8" s="159">
        <v>323535.67970000015</v>
      </c>
      <c r="K8" s="159">
        <v>413046.34567099973</v>
      </c>
      <c r="L8" s="47">
        <f>K8/$K$7*100</f>
        <v>39.337956729785894</v>
      </c>
      <c r="M8" s="155"/>
    </row>
    <row r="9" spans="1:16" x14ac:dyDescent="0.2">
      <c r="A9" s="137"/>
      <c r="B9" s="62" t="s">
        <v>52</v>
      </c>
      <c r="C9" s="159">
        <v>11007.896263999997</v>
      </c>
      <c r="D9" s="159">
        <v>8793.6347779999996</v>
      </c>
      <c r="E9" s="159">
        <v>8804.2996069999972</v>
      </c>
      <c r="F9" s="47">
        <f t="shared" ref="F9:F26" si="3">E9/$E$7*100</f>
        <v>9.3561542068032395</v>
      </c>
      <c r="G9" s="48">
        <f t="shared" ref="G9:G26" si="4">E9-C9</f>
        <v>-2203.5966570000001</v>
      </c>
      <c r="H9" s="49">
        <f t="shared" ref="H9:H26" si="5">(G9/C9)*100</f>
        <v>-20.018326882372595</v>
      </c>
      <c r="I9" s="49"/>
      <c r="J9" s="159">
        <v>127347.49924899999</v>
      </c>
      <c r="K9" s="159">
        <v>118741.11160100003</v>
      </c>
      <c r="L9" s="47">
        <f t="shared" ref="L9:L26" si="6">K9/$K$7*100</f>
        <v>11.30873752827581</v>
      </c>
      <c r="M9" s="155"/>
    </row>
    <row r="10" spans="1:16" ht="12.75" customHeight="1" x14ac:dyDescent="0.2">
      <c r="A10" s="137"/>
      <c r="B10" s="62" t="s">
        <v>54</v>
      </c>
      <c r="C10" s="159">
        <v>8455.4736970000049</v>
      </c>
      <c r="D10" s="159">
        <v>10713.49106</v>
      </c>
      <c r="E10" s="159">
        <v>8631.1656390000026</v>
      </c>
      <c r="F10" s="47">
        <f t="shared" si="3"/>
        <v>9.1721681800492441</v>
      </c>
      <c r="G10" s="48">
        <f t="shared" si="4"/>
        <v>175.69194199999765</v>
      </c>
      <c r="H10" s="49">
        <f t="shared" si="5"/>
        <v>2.0778486019338338</v>
      </c>
      <c r="I10" s="49"/>
      <c r="J10" s="159">
        <v>80937.948057999994</v>
      </c>
      <c r="K10" s="159">
        <v>102892.27836300006</v>
      </c>
      <c r="L10" s="47">
        <f t="shared" si="6"/>
        <v>9.7993167994197918</v>
      </c>
      <c r="M10" s="158"/>
    </row>
    <row r="11" spans="1:16" ht="12.75" customHeight="1" x14ac:dyDescent="0.2">
      <c r="A11" s="137"/>
      <c r="B11" s="62" t="s">
        <v>53</v>
      </c>
      <c r="C11" s="159">
        <v>9004.4237120000034</v>
      </c>
      <c r="D11" s="159">
        <v>8499.8903429999991</v>
      </c>
      <c r="E11" s="159">
        <v>7927.5314420000032</v>
      </c>
      <c r="F11" s="47">
        <f t="shared" si="3"/>
        <v>8.4244301036350802</v>
      </c>
      <c r="G11" s="48">
        <f t="shared" si="4"/>
        <v>-1076.8922700000003</v>
      </c>
      <c r="H11" s="49">
        <f t="shared" si="5"/>
        <v>-11.959591245854511</v>
      </c>
      <c r="I11" s="49"/>
      <c r="J11" s="159">
        <v>95994.107552999965</v>
      </c>
      <c r="K11" s="159">
        <v>95835.065321999908</v>
      </c>
      <c r="L11" s="47">
        <f t="shared" si="6"/>
        <v>9.1271976918442181</v>
      </c>
      <c r="M11" s="155"/>
    </row>
    <row r="12" spans="1:16" x14ac:dyDescent="0.2">
      <c r="A12" s="137"/>
      <c r="B12" s="62" t="s">
        <v>55</v>
      </c>
      <c r="C12" s="159">
        <v>5770.9643320000041</v>
      </c>
      <c r="D12" s="159">
        <v>5568.8929380000072</v>
      </c>
      <c r="E12" s="159">
        <v>5553.6572080000033</v>
      </c>
      <c r="F12" s="47">
        <f t="shared" si="3"/>
        <v>5.9017611359409052</v>
      </c>
      <c r="G12" s="48">
        <f t="shared" si="4"/>
        <v>-217.30712400000084</v>
      </c>
      <c r="H12" s="49">
        <f t="shared" si="5"/>
        <v>-3.7655253350819131</v>
      </c>
      <c r="I12" s="49"/>
      <c r="J12" s="159">
        <v>58865.213463999971</v>
      </c>
      <c r="K12" s="159">
        <v>65177.861509000068</v>
      </c>
      <c r="L12" s="47">
        <f t="shared" si="6"/>
        <v>6.2074484441106144</v>
      </c>
      <c r="M12" s="155"/>
    </row>
    <row r="13" spans="1:16" x14ac:dyDescent="0.2">
      <c r="A13" s="137"/>
      <c r="B13" s="62" t="s">
        <v>57</v>
      </c>
      <c r="C13" s="159">
        <v>6036.5188689999986</v>
      </c>
      <c r="D13" s="159">
        <v>4198.2735949999997</v>
      </c>
      <c r="E13" s="159">
        <v>4817.5784949999997</v>
      </c>
      <c r="F13" s="47">
        <f t="shared" si="3"/>
        <v>5.1195449172086631</v>
      </c>
      <c r="G13" s="48">
        <f t="shared" si="4"/>
        <v>-1218.9403739999989</v>
      </c>
      <c r="H13" s="49">
        <f t="shared" si="5"/>
        <v>-20.192770045990542</v>
      </c>
      <c r="I13" s="49"/>
      <c r="J13" s="159">
        <v>50818.711176000004</v>
      </c>
      <c r="K13" s="159">
        <v>47995.445199000002</v>
      </c>
      <c r="L13" s="47">
        <f t="shared" si="6"/>
        <v>4.571019127158527</v>
      </c>
      <c r="M13" s="155"/>
    </row>
    <row r="14" spans="1:16" x14ac:dyDescent="0.2">
      <c r="A14" s="137"/>
      <c r="B14" s="62" t="s">
        <v>125</v>
      </c>
      <c r="C14" s="159">
        <v>2743.5573199999994</v>
      </c>
      <c r="D14" s="159">
        <v>2724.6175130000001</v>
      </c>
      <c r="E14" s="159">
        <v>2371.519357000001</v>
      </c>
      <c r="F14" s="47">
        <f t="shared" si="3"/>
        <v>2.5201664867094844</v>
      </c>
      <c r="G14" s="48">
        <f t="shared" si="4"/>
        <v>-372.0379629999984</v>
      </c>
      <c r="H14" s="49">
        <f t="shared" si="5"/>
        <v>-13.560422459115905</v>
      </c>
      <c r="I14" s="49"/>
      <c r="J14" s="159">
        <v>29079.565956000006</v>
      </c>
      <c r="K14" s="159">
        <v>30237.788230000006</v>
      </c>
      <c r="L14" s="47">
        <f t="shared" si="6"/>
        <v>2.879804693741622</v>
      </c>
      <c r="M14" s="155"/>
    </row>
    <row r="15" spans="1:16" ht="12.75" customHeight="1" x14ac:dyDescent="0.2">
      <c r="A15" s="137"/>
      <c r="B15" s="63" t="s">
        <v>123</v>
      </c>
      <c r="C15" s="159">
        <v>2805.1528100000014</v>
      </c>
      <c r="D15" s="159">
        <v>2702.2546129999996</v>
      </c>
      <c r="E15" s="159">
        <v>2783.4221540000017</v>
      </c>
      <c r="F15" s="47">
        <f t="shared" si="3"/>
        <v>2.9578874025085709</v>
      </c>
      <c r="G15" s="48">
        <f t="shared" si="4"/>
        <v>-21.730655999999726</v>
      </c>
      <c r="H15" s="49">
        <f t="shared" si="5"/>
        <v>-0.77466924163748907</v>
      </c>
      <c r="I15" s="65"/>
      <c r="J15" s="159">
        <v>28078.67291600005</v>
      </c>
      <c r="K15" s="159">
        <v>29474.612061999986</v>
      </c>
      <c r="L15" s="47">
        <f t="shared" si="6"/>
        <v>2.8071208620393517</v>
      </c>
      <c r="M15" s="155"/>
    </row>
    <row r="16" spans="1:16" x14ac:dyDescent="0.2">
      <c r="A16" s="137"/>
      <c r="B16" s="62" t="s">
        <v>126</v>
      </c>
      <c r="C16" s="159">
        <v>2564.8591160000005</v>
      </c>
      <c r="D16" s="159">
        <v>2706.839699000001</v>
      </c>
      <c r="E16" s="159">
        <v>2851.6752130000009</v>
      </c>
      <c r="F16" s="47">
        <f t="shared" si="3"/>
        <v>3.0304185717775396</v>
      </c>
      <c r="G16" s="48">
        <f t="shared" si="4"/>
        <v>286.81609700000035</v>
      </c>
      <c r="H16" s="49">
        <f t="shared" si="5"/>
        <v>11.182528319422918</v>
      </c>
      <c r="I16" s="49"/>
      <c r="J16" s="159">
        <v>25805.628435999963</v>
      </c>
      <c r="K16" s="159">
        <v>29155.873693999984</v>
      </c>
      <c r="L16" s="47">
        <f t="shared" si="6"/>
        <v>2.7767646653076326</v>
      </c>
      <c r="M16" s="155"/>
    </row>
    <row r="17" spans="1:13" x14ac:dyDescent="0.2">
      <c r="A17" s="137"/>
      <c r="B17" s="62" t="s">
        <v>127</v>
      </c>
      <c r="C17" s="159">
        <v>1824.0208990000015</v>
      </c>
      <c r="D17" s="159">
        <v>1717.8739439999965</v>
      </c>
      <c r="E17" s="159">
        <v>1981.9292489999991</v>
      </c>
      <c r="F17" s="47">
        <f t="shared" si="3"/>
        <v>2.1061568220457465</v>
      </c>
      <c r="G17" s="48">
        <f t="shared" si="4"/>
        <v>157.90834999999765</v>
      </c>
      <c r="H17" s="49">
        <f t="shared" si="5"/>
        <v>8.6571568388590876</v>
      </c>
      <c r="I17" s="49"/>
      <c r="J17" s="159">
        <v>17006.406817999996</v>
      </c>
      <c r="K17" s="159">
        <v>19568.682915000001</v>
      </c>
      <c r="L17" s="47">
        <f t="shared" si="6"/>
        <v>1.8636940136067113</v>
      </c>
      <c r="M17" s="155"/>
    </row>
    <row r="18" spans="1:13" x14ac:dyDescent="0.2">
      <c r="A18" s="137"/>
      <c r="B18" s="62" t="s">
        <v>128</v>
      </c>
      <c r="C18" s="159">
        <v>1319.7175050000001</v>
      </c>
      <c r="D18" s="159">
        <v>1256.679586</v>
      </c>
      <c r="E18" s="159">
        <v>1294.6833110000005</v>
      </c>
      <c r="F18" s="47">
        <f t="shared" si="3"/>
        <v>1.375834222754047</v>
      </c>
      <c r="G18" s="48">
        <f t="shared" si="4"/>
        <v>-25.034193999999616</v>
      </c>
      <c r="H18" s="49">
        <f t="shared" si="5"/>
        <v>-1.8969358143051693</v>
      </c>
      <c r="I18" s="49"/>
      <c r="J18" s="159">
        <v>13637.858327999997</v>
      </c>
      <c r="K18" s="159">
        <v>14662.170743000002</v>
      </c>
      <c r="L18" s="47">
        <f t="shared" si="6"/>
        <v>1.3964046511920587</v>
      </c>
      <c r="M18" s="155"/>
    </row>
    <row r="19" spans="1:13" x14ac:dyDescent="0.2">
      <c r="A19" s="137"/>
      <c r="B19" s="62" t="s">
        <v>130</v>
      </c>
      <c r="C19" s="159">
        <v>1141.6199629999996</v>
      </c>
      <c r="D19" s="159">
        <v>1184.650498</v>
      </c>
      <c r="E19" s="159">
        <v>1168.8097649999997</v>
      </c>
      <c r="F19" s="47">
        <f t="shared" si="3"/>
        <v>1.2420709071580165</v>
      </c>
      <c r="G19" s="48">
        <f t="shared" si="4"/>
        <v>27.1898020000001</v>
      </c>
      <c r="H19" s="49">
        <f t="shared" si="5"/>
        <v>2.3816859271232023</v>
      </c>
      <c r="I19" s="49"/>
      <c r="J19" s="159">
        <v>11245.709592999998</v>
      </c>
      <c r="K19" s="159">
        <v>13053.91051</v>
      </c>
      <c r="L19" s="47">
        <f t="shared" si="6"/>
        <v>1.2432361941434591</v>
      </c>
      <c r="M19" s="155"/>
    </row>
    <row r="20" spans="1:13" ht="12.75" customHeight="1" x14ac:dyDescent="0.2">
      <c r="A20" s="137"/>
      <c r="B20" s="62" t="s">
        <v>56</v>
      </c>
      <c r="C20" s="159">
        <v>866.32325199999991</v>
      </c>
      <c r="D20" s="159">
        <v>938.2717530000001</v>
      </c>
      <c r="E20" s="159">
        <v>857.86941899999988</v>
      </c>
      <c r="F20" s="47">
        <f t="shared" si="3"/>
        <v>0.9116407814067593</v>
      </c>
      <c r="G20" s="48">
        <f t="shared" si="4"/>
        <v>-8.4538330000000315</v>
      </c>
      <c r="H20" s="49">
        <f t="shared" si="5"/>
        <v>-0.97582893919601643</v>
      </c>
      <c r="I20" s="49"/>
      <c r="J20" s="159">
        <v>8884.7173160000002</v>
      </c>
      <c r="K20" s="159">
        <v>10369.330219000001</v>
      </c>
      <c r="L20" s="47">
        <f t="shared" si="6"/>
        <v>0.98756051892731433</v>
      </c>
      <c r="M20" s="155"/>
    </row>
    <row r="21" spans="1:13" x14ac:dyDescent="0.2">
      <c r="A21" s="62"/>
      <c r="B21" s="62" t="s">
        <v>124</v>
      </c>
      <c r="C21" s="159">
        <v>939.72164500000019</v>
      </c>
      <c r="D21" s="159">
        <v>1012.9769340000003</v>
      </c>
      <c r="E21" s="159">
        <v>817.6026890000004</v>
      </c>
      <c r="F21" s="47">
        <f t="shared" si="3"/>
        <v>0.86885012773748027</v>
      </c>
      <c r="G21" s="48">
        <f t="shared" si="4"/>
        <v>-122.1189559999998</v>
      </c>
      <c r="H21" s="49">
        <f t="shared" si="5"/>
        <v>-12.99522647475038</v>
      </c>
      <c r="I21" s="49"/>
      <c r="J21" s="159">
        <v>8444.6425260000015</v>
      </c>
      <c r="K21" s="159">
        <v>9793.5028729999976</v>
      </c>
      <c r="L21" s="47">
        <f t="shared" si="6"/>
        <v>0.93271952721250495</v>
      </c>
      <c r="M21" s="155"/>
    </row>
    <row r="22" spans="1:13" x14ac:dyDescent="0.2">
      <c r="A22" s="137"/>
      <c r="B22" s="62" t="s">
        <v>129</v>
      </c>
      <c r="C22" s="159">
        <v>768.95759599999963</v>
      </c>
      <c r="D22" s="159">
        <v>734.44543800000008</v>
      </c>
      <c r="E22" s="159">
        <v>757.73976300000015</v>
      </c>
      <c r="F22" s="47">
        <f t="shared" si="3"/>
        <v>0.80523498605362087</v>
      </c>
      <c r="G22" s="48">
        <f t="shared" si="4"/>
        <v>-11.217832999999473</v>
      </c>
      <c r="H22" s="49">
        <f t="shared" si="5"/>
        <v>-1.458836359553886</v>
      </c>
      <c r="I22" s="49"/>
      <c r="J22" s="159">
        <v>7716.5861839999989</v>
      </c>
      <c r="K22" s="159">
        <v>8426.4793429999954</v>
      </c>
      <c r="L22" s="47">
        <f t="shared" si="6"/>
        <v>0.80252611662953632</v>
      </c>
      <c r="M22" s="155"/>
    </row>
    <row r="23" spans="1:13" x14ac:dyDescent="0.2">
      <c r="A23" s="137"/>
      <c r="B23" s="62" t="s">
        <v>59</v>
      </c>
      <c r="C23" s="159">
        <v>922.98462800000004</v>
      </c>
      <c r="D23" s="159">
        <v>798.50787399999979</v>
      </c>
      <c r="E23" s="159">
        <v>805.2217119999998</v>
      </c>
      <c r="F23" s="47">
        <f t="shared" si="3"/>
        <v>0.85569310955163957</v>
      </c>
      <c r="G23" s="48">
        <f t="shared" si="4"/>
        <v>-117.76291600000025</v>
      </c>
      <c r="H23" s="49">
        <f t="shared" si="5"/>
        <v>-12.75892495145653</v>
      </c>
      <c r="I23" s="49"/>
      <c r="J23" s="159">
        <v>6946.9682789999979</v>
      </c>
      <c r="K23" s="159">
        <v>8288.2967989999997</v>
      </c>
      <c r="L23" s="47">
        <f t="shared" si="6"/>
        <v>0.78936580424896552</v>
      </c>
      <c r="M23" s="155"/>
    </row>
    <row r="24" spans="1:13" x14ac:dyDescent="0.2">
      <c r="A24" s="137"/>
      <c r="B24" s="62" t="s">
        <v>58</v>
      </c>
      <c r="C24" s="159">
        <v>518.79719200000045</v>
      </c>
      <c r="D24" s="159">
        <v>462.10714900000005</v>
      </c>
      <c r="E24" s="159">
        <v>536.21785999999997</v>
      </c>
      <c r="F24" s="47">
        <f t="shared" si="3"/>
        <v>0.56982806248588314</v>
      </c>
      <c r="G24" s="48">
        <f t="shared" si="4"/>
        <v>17.420667999999523</v>
      </c>
      <c r="H24" s="49">
        <f t="shared" si="5"/>
        <v>3.3578955839837139</v>
      </c>
      <c r="I24" s="49"/>
      <c r="J24" s="159">
        <v>4632.5119859999995</v>
      </c>
      <c r="K24" s="159">
        <v>5352.599804000004</v>
      </c>
      <c r="L24" s="47">
        <f t="shared" si="6"/>
        <v>0.50977412507924336</v>
      </c>
      <c r="M24" s="155"/>
    </row>
    <row r="25" spans="1:13" x14ac:dyDescent="0.2">
      <c r="A25" s="137"/>
      <c r="B25" s="62" t="s">
        <v>131</v>
      </c>
      <c r="C25" s="159">
        <v>298.20092399999999</v>
      </c>
      <c r="D25" s="159">
        <v>299.54639199999997</v>
      </c>
      <c r="E25" s="159">
        <v>309.48754200000002</v>
      </c>
      <c r="F25" s="47">
        <f t="shared" si="3"/>
        <v>0.32888625981495356</v>
      </c>
      <c r="G25" s="48">
        <f t="shared" si="4"/>
        <v>11.286618000000033</v>
      </c>
      <c r="H25" s="49">
        <f t="shared" si="5"/>
        <v>3.7849037650869359</v>
      </c>
      <c r="I25" s="49"/>
      <c r="J25" s="159">
        <v>3276.6742029999996</v>
      </c>
      <c r="K25" s="159">
        <v>3351.5954819999984</v>
      </c>
      <c r="L25" s="47">
        <f t="shared" si="6"/>
        <v>0.31920126985381719</v>
      </c>
      <c r="M25" s="155"/>
    </row>
    <row r="26" spans="1:13" x14ac:dyDescent="0.2">
      <c r="A26" s="137"/>
      <c r="B26" s="62" t="s">
        <v>132</v>
      </c>
      <c r="C26" s="159">
        <v>2298.1830699999982</v>
      </c>
      <c r="D26" s="159">
        <v>2153.2902760000011</v>
      </c>
      <c r="E26" s="159">
        <v>2483.3324500000017</v>
      </c>
      <c r="F26" s="47">
        <f t="shared" si="3"/>
        <v>2.6389880383540794</v>
      </c>
      <c r="G26" s="48">
        <f t="shared" si="4"/>
        <v>185.14938000000348</v>
      </c>
      <c r="H26" s="49">
        <f t="shared" si="5"/>
        <v>8.0563373047563012</v>
      </c>
      <c r="I26" s="49"/>
      <c r="J26" s="159">
        <v>22674.224396999994</v>
      </c>
      <c r="K26" s="159">
        <v>24571.457118999984</v>
      </c>
      <c r="L26" s="47">
        <f t="shared" si="6"/>
        <v>2.3401512374229343</v>
      </c>
      <c r="M26" s="155"/>
    </row>
    <row r="27" spans="1:13" ht="9.9499999999999993" customHeight="1" x14ac:dyDescent="0.2">
      <c r="A27" s="137"/>
      <c r="B27" s="66"/>
      <c r="C27" s="46"/>
      <c r="D27" s="46"/>
      <c r="E27" s="46"/>
      <c r="F27" s="47"/>
      <c r="G27" s="48"/>
      <c r="H27" s="49"/>
      <c r="I27" s="49"/>
      <c r="J27" s="46"/>
      <c r="K27" s="46"/>
      <c r="L27" s="47"/>
      <c r="M27" s="99"/>
    </row>
    <row r="28" spans="1:13" x14ac:dyDescent="0.2">
      <c r="A28" s="58" t="s">
        <v>68</v>
      </c>
      <c r="B28" s="57"/>
      <c r="C28" s="58">
        <f>SUM(C29:C35)</f>
        <v>5660.6474360000002</v>
      </c>
      <c r="D28" s="58">
        <f t="shared" ref="D28:E28" si="7">SUM(D29:D35)</f>
        <v>6772.1684830000004</v>
      </c>
      <c r="E28" s="58">
        <f t="shared" si="7"/>
        <v>6858.6323829999983</v>
      </c>
      <c r="F28" s="61">
        <f>E28/$E$5*100</f>
        <v>6.1634312601357983</v>
      </c>
      <c r="G28" s="59">
        <f>E28-C28</f>
        <v>1197.9849469999981</v>
      </c>
      <c r="H28" s="60">
        <f>(G28/C28)*100</f>
        <v>21.163390946787771</v>
      </c>
      <c r="I28" s="60"/>
      <c r="J28" s="58">
        <f t="shared" ref="J28:K28" si="8">SUM(J29:J35)</f>
        <v>60629.586636000022</v>
      </c>
      <c r="K28" s="58">
        <f t="shared" si="8"/>
        <v>71762.30436299993</v>
      </c>
      <c r="L28" s="61">
        <f>K28/$K$5*100</f>
        <v>5.7340109072299335</v>
      </c>
    </row>
    <row r="29" spans="1:13" ht="12.75" customHeight="1" x14ac:dyDescent="0.2">
      <c r="A29" s="137"/>
      <c r="B29" s="62" t="s">
        <v>60</v>
      </c>
      <c r="C29" s="159">
        <v>658.60969899999986</v>
      </c>
      <c r="D29" s="159">
        <v>656.38651100000004</v>
      </c>
      <c r="E29" s="159">
        <v>828.66075399999988</v>
      </c>
      <c r="F29" s="47">
        <f>E29/$E$28*100</f>
        <v>12.082011510836214</v>
      </c>
      <c r="G29" s="48">
        <f>E29-C29</f>
        <v>170.05105500000002</v>
      </c>
      <c r="H29" s="49">
        <f>(G29/C29)*100</f>
        <v>25.819700994108814</v>
      </c>
      <c r="I29" s="65"/>
      <c r="J29" s="159">
        <v>4953.9024470000004</v>
      </c>
      <c r="K29" s="159">
        <v>6778.7111809999988</v>
      </c>
      <c r="L29" s="47">
        <f>K29/$K$28*100</f>
        <v>9.4460611893269242</v>
      </c>
      <c r="M29" s="156"/>
    </row>
    <row r="30" spans="1:13" x14ac:dyDescent="0.2">
      <c r="A30" s="137"/>
      <c r="B30" s="85" t="s">
        <v>61</v>
      </c>
      <c r="C30" s="159">
        <v>173.477881</v>
      </c>
      <c r="D30" s="159">
        <v>485.52041499999996</v>
      </c>
      <c r="E30" s="159">
        <v>531.56057600000008</v>
      </c>
      <c r="F30" s="47">
        <f t="shared" ref="F30:F35" si="9">E30/$E$28*100</f>
        <v>7.7502415396623574</v>
      </c>
      <c r="G30" s="48">
        <f t="shared" ref="G30:G35" si="10">E30-C30</f>
        <v>358.08269500000006</v>
      </c>
      <c r="H30" s="49">
        <f t="shared" ref="H30:H35" si="11">(G30/C30)*100</f>
        <v>206.41403557379169</v>
      </c>
      <c r="I30" s="49"/>
      <c r="J30" s="159">
        <v>2888.012603000001</v>
      </c>
      <c r="K30" s="159">
        <v>4534.702879999998</v>
      </c>
      <c r="L30" s="47">
        <f t="shared" ref="L30:L35" si="12">K30/$K$28*100</f>
        <v>6.3190597351247462</v>
      </c>
      <c r="M30" s="155"/>
    </row>
    <row r="31" spans="1:13" x14ac:dyDescent="0.2">
      <c r="A31" s="137"/>
      <c r="B31" s="62" t="s">
        <v>134</v>
      </c>
      <c r="C31" s="159">
        <v>455.4904360000001</v>
      </c>
      <c r="D31" s="159">
        <v>403.53746499999983</v>
      </c>
      <c r="E31" s="159">
        <v>456.33263399999998</v>
      </c>
      <c r="F31" s="47">
        <f t="shared" si="9"/>
        <v>6.6534056429541115</v>
      </c>
      <c r="G31" s="48">
        <f t="shared" si="10"/>
        <v>0.84219799999988254</v>
      </c>
      <c r="H31" s="49">
        <f t="shared" si="11"/>
        <v>0.18489916218567592</v>
      </c>
      <c r="I31" s="49"/>
      <c r="J31" s="159">
        <v>4665.3140429999994</v>
      </c>
      <c r="K31" s="159">
        <v>4108.6450850000001</v>
      </c>
      <c r="L31" s="47">
        <f t="shared" si="12"/>
        <v>5.7253527760437759</v>
      </c>
      <c r="M31" s="155"/>
    </row>
    <row r="32" spans="1:13" ht="24" x14ac:dyDescent="0.2">
      <c r="A32" s="137"/>
      <c r="B32" s="86" t="s">
        <v>175</v>
      </c>
      <c r="C32" s="159">
        <v>324.67056000000002</v>
      </c>
      <c r="D32" s="159">
        <v>302.03309399999995</v>
      </c>
      <c r="E32" s="159">
        <v>463.77305100000001</v>
      </c>
      <c r="F32" s="47">
        <f t="shared" si="9"/>
        <v>6.761888159358433</v>
      </c>
      <c r="G32" s="48">
        <f t="shared" si="10"/>
        <v>139.10249099999999</v>
      </c>
      <c r="H32" s="49">
        <f t="shared" si="11"/>
        <v>42.844195975144764</v>
      </c>
      <c r="I32" s="49"/>
      <c r="J32" s="159">
        <v>6332.5054190000001</v>
      </c>
      <c r="K32" s="159">
        <v>3593.4197449999997</v>
      </c>
      <c r="L32" s="47">
        <f t="shared" si="12"/>
        <v>5.0073918011650944</v>
      </c>
      <c r="M32" s="155"/>
    </row>
    <row r="33" spans="1:16" x14ac:dyDescent="0.2">
      <c r="A33" s="137"/>
      <c r="B33" s="62" t="s">
        <v>133</v>
      </c>
      <c r="C33" s="159">
        <v>87.799149999999997</v>
      </c>
      <c r="D33" s="159">
        <v>80.305974999999989</v>
      </c>
      <c r="E33" s="159">
        <v>80.193060000000003</v>
      </c>
      <c r="F33" s="47">
        <f t="shared" si="9"/>
        <v>1.1692281423154973</v>
      </c>
      <c r="G33" s="48">
        <f t="shared" si="10"/>
        <v>-7.6060899999999947</v>
      </c>
      <c r="H33" s="49">
        <f t="shared" si="11"/>
        <v>-8.6630565330074329</v>
      </c>
      <c r="I33" s="49"/>
      <c r="J33" s="159">
        <v>778.47457200000008</v>
      </c>
      <c r="K33" s="159">
        <v>878.95923300000027</v>
      </c>
      <c r="L33" s="47">
        <f t="shared" si="12"/>
        <v>1.2248202462310904</v>
      </c>
      <c r="M33" s="155"/>
    </row>
    <row r="34" spans="1:16" x14ac:dyDescent="0.2">
      <c r="A34" s="137"/>
      <c r="B34" s="62" t="s">
        <v>62</v>
      </c>
      <c r="C34" s="159">
        <v>1.8122849999999997</v>
      </c>
      <c r="D34" s="159">
        <v>4.5833159999999999</v>
      </c>
      <c r="E34" s="159">
        <v>3.178045</v>
      </c>
      <c r="F34" s="47">
        <f t="shared" si="9"/>
        <v>4.6336424268447349E-2</v>
      </c>
      <c r="G34" s="48">
        <f t="shared" si="10"/>
        <v>1.3657600000000003</v>
      </c>
      <c r="H34" s="49">
        <f t="shared" si="11"/>
        <v>75.361215261396552</v>
      </c>
      <c r="I34" s="49"/>
      <c r="J34" s="159">
        <v>91.463822999999977</v>
      </c>
      <c r="K34" s="159">
        <v>41.575413999999995</v>
      </c>
      <c r="L34" s="47">
        <f t="shared" si="12"/>
        <v>5.7934892655754716E-2</v>
      </c>
      <c r="M34" s="155"/>
    </row>
    <row r="35" spans="1:16" x14ac:dyDescent="0.2">
      <c r="A35" s="137"/>
      <c r="B35" s="62" t="s">
        <v>135</v>
      </c>
      <c r="C35" s="159">
        <v>3958.7874250000004</v>
      </c>
      <c r="D35" s="159">
        <v>4839.8017070000005</v>
      </c>
      <c r="E35" s="159">
        <v>4494.9342629999983</v>
      </c>
      <c r="F35" s="47">
        <f t="shared" si="9"/>
        <v>65.536888580604938</v>
      </c>
      <c r="G35" s="48">
        <f t="shared" si="10"/>
        <v>536.14683799999784</v>
      </c>
      <c r="H35" s="49">
        <f t="shared" si="11"/>
        <v>13.54320857478216</v>
      </c>
      <c r="I35" s="49"/>
      <c r="J35" s="159">
        <v>40919.913729000022</v>
      </c>
      <c r="K35" s="159">
        <v>51826.290824999931</v>
      </c>
      <c r="L35" s="47">
        <f t="shared" si="12"/>
        <v>72.219379359452603</v>
      </c>
      <c r="M35" s="155"/>
    </row>
    <row r="36" spans="1:16" ht="9.9499999999999993" customHeight="1" x14ac:dyDescent="0.2">
      <c r="A36" s="137"/>
      <c r="B36" s="66"/>
      <c r="C36" s="46"/>
      <c r="D36" s="46"/>
      <c r="E36" s="46"/>
      <c r="F36" s="47"/>
      <c r="G36" s="48"/>
      <c r="H36" s="49"/>
      <c r="I36" s="49"/>
      <c r="J36" s="46"/>
      <c r="K36" s="46"/>
      <c r="L36" s="47"/>
    </row>
    <row r="37" spans="1:16" x14ac:dyDescent="0.2">
      <c r="A37" s="58" t="s">
        <v>67</v>
      </c>
      <c r="B37" s="57"/>
      <c r="C37" s="58">
        <f>SUM(C38:C44)</f>
        <v>10395.797833000001</v>
      </c>
      <c r="D37" s="58">
        <f t="shared" ref="D37:E37" si="13">SUM(D38:D44)</f>
        <v>10222.962011</v>
      </c>
      <c r="E37" s="58">
        <f t="shared" si="13"/>
        <v>8391.5382829999999</v>
      </c>
      <c r="F37" s="61">
        <f>E37/$E$5*100</f>
        <v>7.5409595508085268</v>
      </c>
      <c r="G37" s="59">
        <f>E37-C37</f>
        <v>-2004.2595500000007</v>
      </c>
      <c r="H37" s="60">
        <f>(G37/C37)*100</f>
        <v>-19.279516418044992</v>
      </c>
      <c r="I37" s="60"/>
      <c r="J37" s="58">
        <f t="shared" ref="J37" si="14">SUM(J38:J44)</f>
        <v>102691.04425100001</v>
      </c>
      <c r="K37" s="58">
        <f t="shared" ref="K37" si="15">SUM(K38:K44)</f>
        <v>107686.92848300001</v>
      </c>
      <c r="L37" s="61">
        <f>K37/$K$5*100</f>
        <v>8.6044898915757013</v>
      </c>
    </row>
    <row r="38" spans="1:16" x14ac:dyDescent="0.2">
      <c r="A38" s="137"/>
      <c r="B38" s="62" t="s">
        <v>63</v>
      </c>
      <c r="C38" s="159">
        <v>5614.4383769999995</v>
      </c>
      <c r="D38" s="159">
        <v>6706.4672979999996</v>
      </c>
      <c r="E38" s="159">
        <v>4275.4492619999992</v>
      </c>
      <c r="F38" s="47">
        <f>E38/$E$37*100</f>
        <v>50.94952936890509</v>
      </c>
      <c r="G38" s="48">
        <f>E38-C38</f>
        <v>-1338.9891150000003</v>
      </c>
      <c r="H38" s="49">
        <f>(G38/C38)*100</f>
        <v>-23.849030394300478</v>
      </c>
      <c r="I38" s="49"/>
      <c r="J38" s="159">
        <v>54790.396164999998</v>
      </c>
      <c r="K38" s="159">
        <v>59047.606933000003</v>
      </c>
      <c r="L38" s="47">
        <f>K38/$K$37*100</f>
        <v>54.832659603919844</v>
      </c>
      <c r="M38" s="155"/>
    </row>
    <row r="39" spans="1:16" x14ac:dyDescent="0.2">
      <c r="A39" s="137"/>
      <c r="B39" s="62" t="s">
        <v>137</v>
      </c>
      <c r="C39" s="159">
        <v>1157.807963</v>
      </c>
      <c r="D39" s="159">
        <v>1067.5683420000005</v>
      </c>
      <c r="E39" s="159">
        <v>1182.3632429999996</v>
      </c>
      <c r="F39" s="47">
        <f t="shared" ref="F39:F44" si="16">E39/$E$37*100</f>
        <v>14.089946361745026</v>
      </c>
      <c r="G39" s="48">
        <f t="shared" ref="G39:G44" si="17">E39-C39</f>
        <v>24.555279999999584</v>
      </c>
      <c r="H39" s="49">
        <f t="shared" ref="H39:H44" si="18">(G39/C39)*100</f>
        <v>2.1208422108597627</v>
      </c>
      <c r="I39" s="49"/>
      <c r="J39" s="159">
        <v>15126.758912000012</v>
      </c>
      <c r="K39" s="159">
        <v>15194.483011</v>
      </c>
      <c r="L39" s="47">
        <f t="shared" ref="L39:L44" si="19">K39/$K$37*100</f>
        <v>14.109867581002348</v>
      </c>
      <c r="M39" s="155"/>
      <c r="O39" s="84"/>
      <c r="P39" s="84"/>
    </row>
    <row r="40" spans="1:16" x14ac:dyDescent="0.2">
      <c r="A40" s="137"/>
      <c r="B40" s="62" t="s">
        <v>136</v>
      </c>
      <c r="C40" s="159">
        <v>765.58295499999997</v>
      </c>
      <c r="D40" s="159">
        <v>896.95738400000005</v>
      </c>
      <c r="E40" s="159">
        <v>955.13896899999997</v>
      </c>
      <c r="F40" s="47">
        <f t="shared" si="16"/>
        <v>11.382167807480167</v>
      </c>
      <c r="G40" s="48">
        <f t="shared" si="17"/>
        <v>189.556014</v>
      </c>
      <c r="H40" s="49">
        <f t="shared" si="18"/>
        <v>24.759696223905614</v>
      </c>
      <c r="I40" s="49"/>
      <c r="J40" s="159">
        <v>6432.7450020000006</v>
      </c>
      <c r="K40" s="159">
        <v>9620.790694000003</v>
      </c>
      <c r="L40" s="47">
        <f t="shared" si="19"/>
        <v>8.9340376121125864</v>
      </c>
      <c r="M40" s="155"/>
      <c r="O40" s="84"/>
      <c r="P40" s="84"/>
    </row>
    <row r="41" spans="1:16" x14ac:dyDescent="0.2">
      <c r="A41" s="137"/>
      <c r="B41" s="62" t="s">
        <v>139</v>
      </c>
      <c r="C41" s="159">
        <v>230.40086399999998</v>
      </c>
      <c r="D41" s="159">
        <v>197.80583299999998</v>
      </c>
      <c r="E41" s="159">
        <v>307.13387400000005</v>
      </c>
      <c r="F41" s="47">
        <f t="shared" si="16"/>
        <v>3.6600425767252629</v>
      </c>
      <c r="G41" s="48">
        <f t="shared" si="17"/>
        <v>76.733010000000064</v>
      </c>
      <c r="H41" s="49">
        <f t="shared" si="18"/>
        <v>33.304132922001571</v>
      </c>
      <c r="I41" s="49"/>
      <c r="J41" s="159">
        <v>2186.0555879999993</v>
      </c>
      <c r="K41" s="159">
        <v>2737.4590590000021</v>
      </c>
      <c r="L41" s="47">
        <f t="shared" si="19"/>
        <v>2.5420532441243795</v>
      </c>
      <c r="M41" s="155"/>
      <c r="O41" s="84"/>
      <c r="P41" s="84"/>
    </row>
    <row r="42" spans="1:16" x14ac:dyDescent="0.2">
      <c r="A42" s="137"/>
      <c r="B42" s="62" t="s">
        <v>64</v>
      </c>
      <c r="C42" s="159">
        <v>51.477750000000007</v>
      </c>
      <c r="D42" s="159">
        <v>64.984671000000006</v>
      </c>
      <c r="E42" s="159">
        <v>42.002272999999995</v>
      </c>
      <c r="F42" s="47">
        <f t="shared" si="16"/>
        <v>0.50053126832645578</v>
      </c>
      <c r="G42" s="48">
        <f t="shared" si="17"/>
        <v>-9.4754770000000121</v>
      </c>
      <c r="H42" s="49">
        <f t="shared" si="18"/>
        <v>-18.406936977626277</v>
      </c>
      <c r="I42" s="49"/>
      <c r="J42" s="159">
        <v>551.77852899999993</v>
      </c>
      <c r="K42" s="159">
        <v>511.052997</v>
      </c>
      <c r="L42" s="47">
        <f t="shared" si="19"/>
        <v>0.47457291632259463</v>
      </c>
      <c r="M42" s="155"/>
      <c r="O42" s="84"/>
      <c r="P42" s="84"/>
    </row>
    <row r="43" spans="1:16" x14ac:dyDescent="0.2">
      <c r="A43" s="137"/>
      <c r="B43" s="62" t="s">
        <v>138</v>
      </c>
      <c r="C43" s="159">
        <v>0</v>
      </c>
      <c r="D43" s="159">
        <v>5.3150000000000003E-3</v>
      </c>
      <c r="E43" s="159">
        <v>0</v>
      </c>
      <c r="F43" s="47">
        <f t="shared" si="16"/>
        <v>0</v>
      </c>
      <c r="G43" s="48">
        <f t="shared" si="17"/>
        <v>0</v>
      </c>
      <c r="H43" s="49" t="e">
        <f t="shared" si="18"/>
        <v>#DIV/0!</v>
      </c>
      <c r="I43" s="49"/>
      <c r="J43" s="159">
        <v>713.51909999999998</v>
      </c>
      <c r="K43" s="159">
        <v>356.28786300000002</v>
      </c>
      <c r="L43" s="47">
        <f t="shared" si="19"/>
        <v>0.33085525608267802</v>
      </c>
      <c r="M43" s="155"/>
      <c r="O43" s="84"/>
      <c r="P43" s="84"/>
    </row>
    <row r="44" spans="1:16" x14ac:dyDescent="0.2">
      <c r="A44" s="137"/>
      <c r="B44" s="62" t="s">
        <v>65</v>
      </c>
      <c r="C44" s="159">
        <v>2576.0899239999999</v>
      </c>
      <c r="D44" s="159">
        <v>1289.1731679999996</v>
      </c>
      <c r="E44" s="159">
        <v>1629.4506620000004</v>
      </c>
      <c r="F44" s="47">
        <f t="shared" si="16"/>
        <v>19.417782616817984</v>
      </c>
      <c r="G44" s="48">
        <f t="shared" si="17"/>
        <v>-946.63926199999946</v>
      </c>
      <c r="H44" s="49">
        <f t="shared" si="18"/>
        <v>-36.747135772733976</v>
      </c>
      <c r="I44" s="49"/>
      <c r="J44" s="159">
        <v>22889.790954999997</v>
      </c>
      <c r="K44" s="159">
        <v>20219.247926</v>
      </c>
      <c r="L44" s="47">
        <f t="shared" si="19"/>
        <v>18.775953786435565</v>
      </c>
      <c r="M44" s="155"/>
      <c r="O44" s="84"/>
      <c r="P44" s="84"/>
    </row>
    <row r="45" spans="1:16" ht="9.9499999999999993" customHeight="1" x14ac:dyDescent="0.2">
      <c r="A45" s="137"/>
      <c r="B45" s="62"/>
      <c r="C45" s="46"/>
      <c r="D45" s="46"/>
      <c r="E45" s="46"/>
      <c r="F45" s="47"/>
      <c r="G45" s="48"/>
      <c r="H45" s="49"/>
      <c r="I45" s="49"/>
      <c r="J45" s="159"/>
      <c r="K45" s="159"/>
      <c r="L45" s="47"/>
      <c r="O45" s="98"/>
      <c r="P45" s="98"/>
    </row>
    <row r="46" spans="1:16" x14ac:dyDescent="0.2">
      <c r="A46" s="58" t="s">
        <v>70</v>
      </c>
      <c r="B46" s="57"/>
      <c r="C46" s="151">
        <v>1364.5954580000002</v>
      </c>
      <c r="D46" s="151">
        <v>1574.7297029999997</v>
      </c>
      <c r="E46" s="151">
        <v>1927.5848830000002</v>
      </c>
      <c r="F46" s="152">
        <f>E46/$E$5*100</f>
        <v>1.7322020281907577</v>
      </c>
      <c r="G46" s="153">
        <f>E46-C46</f>
        <v>562.98942499999998</v>
      </c>
      <c r="H46" s="154">
        <f>(G46/C46)*100</f>
        <v>41.256873727627479</v>
      </c>
      <c r="I46" s="154"/>
      <c r="J46" s="151">
        <v>16163.482026999998</v>
      </c>
      <c r="K46" s="151">
        <v>22076.552525000006</v>
      </c>
      <c r="L46" s="61">
        <f>K46/$K$5*100</f>
        <v>1.7639789315022598</v>
      </c>
    </row>
    <row r="48" spans="1:16" x14ac:dyDescent="0.2">
      <c r="E48" s="26"/>
      <c r="K48" s="26"/>
    </row>
    <row r="50" spans="6:12" x14ac:dyDescent="0.2">
      <c r="F50" s="12"/>
      <c r="L50" s="12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9"/>
  <sheetViews>
    <sheetView view="pageBreakPreview" zoomScaleNormal="100" zoomScaleSheetLayoutView="100" workbookViewId="0">
      <selection activeCell="N21" sqref="N21"/>
    </sheetView>
  </sheetViews>
  <sheetFormatPr defaultColWidth="9.140625" defaultRowHeight="12.75" x14ac:dyDescent="0.2"/>
  <cols>
    <col min="1" max="1" width="39.7109375" style="38" customWidth="1"/>
    <col min="2" max="2" width="9" style="33" bestFit="1" customWidth="1"/>
    <col min="3" max="3" width="9.7109375" style="33" customWidth="1"/>
    <col min="4" max="4" width="10" style="33" bestFit="1" customWidth="1"/>
    <col min="5" max="5" width="10.5703125" style="33" customWidth="1"/>
    <col min="6" max="6" width="9.7109375" style="33" customWidth="1"/>
    <col min="7" max="7" width="7.28515625" style="33" customWidth="1"/>
    <col min="8" max="8" width="0.7109375" style="33" customWidth="1"/>
    <col min="9" max="9" width="10.5703125" style="33" customWidth="1"/>
    <col min="10" max="10" width="10" style="33" bestFit="1" customWidth="1"/>
    <col min="11" max="11" width="10.5703125" style="33" customWidth="1"/>
    <col min="12" max="16384" width="9.140625" style="33"/>
  </cols>
  <sheetData>
    <row r="1" spans="1:11" x14ac:dyDescent="0.2">
      <c r="A1" s="102" t="s">
        <v>117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">
      <c r="A2" s="114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s="35" customFormat="1" ht="12" x14ac:dyDescent="0.2">
      <c r="A3" s="34"/>
      <c r="B3" s="165" t="s">
        <v>100</v>
      </c>
      <c r="C3" s="165"/>
      <c r="D3" s="165"/>
      <c r="E3" s="17"/>
      <c r="F3" s="166" t="s">
        <v>42</v>
      </c>
      <c r="G3" s="166"/>
      <c r="H3" s="18"/>
      <c r="I3" s="165" t="s">
        <v>100</v>
      </c>
      <c r="J3" s="165"/>
      <c r="K3" s="165"/>
    </row>
    <row r="4" spans="1:11" s="35" customFormat="1" ht="36" customHeight="1" x14ac:dyDescent="0.2">
      <c r="A4" s="36" t="s">
        <v>102</v>
      </c>
      <c r="B4" s="20" t="s">
        <v>185</v>
      </c>
      <c r="C4" s="20" t="s">
        <v>180</v>
      </c>
      <c r="D4" s="20" t="s">
        <v>186</v>
      </c>
      <c r="E4" s="21" t="s">
        <v>47</v>
      </c>
      <c r="F4" s="22" t="s">
        <v>100</v>
      </c>
      <c r="G4" s="24" t="s">
        <v>0</v>
      </c>
      <c r="H4" s="24"/>
      <c r="I4" s="20" t="s">
        <v>187</v>
      </c>
      <c r="J4" s="20" t="s">
        <v>188</v>
      </c>
      <c r="K4" s="21" t="s">
        <v>47</v>
      </c>
    </row>
    <row r="5" spans="1:11" s="35" customFormat="1" ht="15" customHeight="1" x14ac:dyDescent="0.2">
      <c r="A5" s="93" t="s">
        <v>93</v>
      </c>
      <c r="B5" s="101">
        <v>109500.98892800001</v>
      </c>
      <c r="C5" s="101">
        <v>116269.33665899999</v>
      </c>
      <c r="D5" s="101">
        <v>111279.44960399999</v>
      </c>
      <c r="E5" s="115">
        <f>D5/D$5*100</f>
        <v>100</v>
      </c>
      <c r="F5" s="115">
        <f t="shared" ref="F5" si="0">D5-B5</f>
        <v>1778.4606759999879</v>
      </c>
      <c r="G5" s="115">
        <f t="shared" ref="G5" si="1">F5/B5*100</f>
        <v>1.62415033271469</v>
      </c>
      <c r="H5" s="90"/>
      <c r="I5" s="101">
        <v>1104413.4390519999</v>
      </c>
      <c r="J5" s="101">
        <v>1251520.1928290001</v>
      </c>
      <c r="K5" s="101">
        <f>J5/J$5*100</f>
        <v>100</v>
      </c>
    </row>
    <row r="6" spans="1:11" s="35" customFormat="1" ht="6" customHeight="1" x14ac:dyDescent="0.2">
      <c r="A6" s="140"/>
      <c r="B6" s="141"/>
      <c r="C6" s="106"/>
      <c r="D6" s="106"/>
      <c r="E6" s="107"/>
      <c r="F6" s="108"/>
      <c r="G6" s="135"/>
      <c r="H6" s="135"/>
      <c r="I6" s="106"/>
      <c r="J6" s="106"/>
      <c r="K6" s="107"/>
    </row>
    <row r="7" spans="1:11" s="35" customFormat="1" ht="15" customHeight="1" x14ac:dyDescent="0.2">
      <c r="A7" s="68" t="s">
        <v>71</v>
      </c>
      <c r="B7" s="75">
        <f>SUM(B8:B9)</f>
        <v>14756.053177000002</v>
      </c>
      <c r="C7" s="75">
        <f t="shared" ref="C7:D7" si="2">SUM(C8:C9)</f>
        <v>12312.049717</v>
      </c>
      <c r="D7" s="75">
        <f t="shared" si="2"/>
        <v>13275.796319999999</v>
      </c>
      <c r="E7" s="78">
        <f>D7/D$5*100</f>
        <v>11.930141968929</v>
      </c>
      <c r="F7" s="79">
        <f>D7-B7</f>
        <v>-1480.2568570000021</v>
      </c>
      <c r="G7" s="79">
        <f>F7/B7*100</f>
        <v>-10.031522923129961</v>
      </c>
      <c r="H7" s="79">
        <v>91343.749976999999</v>
      </c>
      <c r="I7" s="75">
        <f t="shared" ref="I7" si="3">SUM(I8:I9)</f>
        <v>116456.727103</v>
      </c>
      <c r="J7" s="75">
        <f t="shared" ref="J7" si="4">SUM(J8:J9)</f>
        <v>149485.23342599999</v>
      </c>
      <c r="K7" s="78">
        <f>J7/J$5*100</f>
        <v>11.94429257174796</v>
      </c>
    </row>
    <row r="8" spans="1:11" s="37" customFormat="1" ht="27.75" customHeight="1" x14ac:dyDescent="0.2">
      <c r="A8" s="69" t="s">
        <v>72</v>
      </c>
      <c r="B8" s="159">
        <v>12717.837810000001</v>
      </c>
      <c r="C8" s="159">
        <v>11625.404965</v>
      </c>
      <c r="D8" s="159">
        <v>11894.14876</v>
      </c>
      <c r="E8" s="71">
        <v>11.086485188392935</v>
      </c>
      <c r="F8" s="117">
        <v>3903.4578309999997</v>
      </c>
      <c r="G8" s="117">
        <v>42.483538125098534</v>
      </c>
      <c r="H8" s="142">
        <v>-610.72689200000002</v>
      </c>
      <c r="I8" s="159">
        <v>105247.96054299999</v>
      </c>
      <c r="J8" s="159">
        <v>141315.26349499999</v>
      </c>
      <c r="K8" s="71">
        <v>11.214036353643564</v>
      </c>
    </row>
    <row r="9" spans="1:11" s="35" customFormat="1" ht="15" customHeight="1" x14ac:dyDescent="0.2">
      <c r="A9" s="45" t="s">
        <v>73</v>
      </c>
      <c r="B9" s="159">
        <v>2038.215367</v>
      </c>
      <c r="C9" s="159">
        <v>686.64475200000004</v>
      </c>
      <c r="D9" s="159">
        <v>1381.6475600000001</v>
      </c>
      <c r="E9" s="71">
        <v>0.68295501012023685</v>
      </c>
      <c r="F9" s="117">
        <v>102.95823399999995</v>
      </c>
      <c r="G9" s="117">
        <v>14.634763379542024</v>
      </c>
      <c r="H9" s="117">
        <v>90733.023084999993</v>
      </c>
      <c r="I9" s="159">
        <v>11208.76656</v>
      </c>
      <c r="J9" s="159">
        <v>8169.9699309999996</v>
      </c>
      <c r="K9" s="71">
        <v>0.53188676036056048</v>
      </c>
    </row>
    <row r="10" spans="1:11" s="35" customFormat="1" ht="9.9499999999999993" customHeight="1" x14ac:dyDescent="0.2">
      <c r="A10" s="45"/>
      <c r="B10" s="116"/>
      <c r="C10" s="116"/>
      <c r="D10" s="116"/>
      <c r="E10" s="71"/>
      <c r="F10" s="48"/>
      <c r="G10" s="117"/>
      <c r="H10" s="117"/>
      <c r="I10" s="116"/>
      <c r="J10" s="116"/>
      <c r="K10" s="71"/>
    </row>
    <row r="11" spans="1:11" s="35" customFormat="1" ht="15" customHeight="1" x14ac:dyDescent="0.2">
      <c r="A11" s="68" t="s">
        <v>96</v>
      </c>
      <c r="B11" s="75">
        <f>SUM(B12:B17)</f>
        <v>9737.091316</v>
      </c>
      <c r="C11" s="75">
        <f t="shared" ref="C11:D11" si="5">SUM(C12:C17)</f>
        <v>9637.9345720000001</v>
      </c>
      <c r="D11" s="75">
        <f t="shared" si="5"/>
        <v>10080.252552</v>
      </c>
      <c r="E11" s="78">
        <f>D11/D$5*100</f>
        <v>9.0585032437450703</v>
      </c>
      <c r="F11" s="79">
        <f t="shared" ref="F11:F17" si="6">D11-B11</f>
        <v>343.16123599999992</v>
      </c>
      <c r="G11" s="79">
        <f t="shared" ref="G11:G17" si="7">F11/B11*100</f>
        <v>3.5242684377018931</v>
      </c>
      <c r="H11" s="79"/>
      <c r="I11" s="75">
        <f t="shared" ref="I11" si="8">SUM(I12:I17)</f>
        <v>94914.72639299999</v>
      </c>
      <c r="J11" s="75">
        <f t="shared" ref="J11" si="9">SUM(J12:J17)</f>
        <v>107164.781082</v>
      </c>
      <c r="K11" s="78">
        <f>J11/J$5*100</f>
        <v>8.56276883873198</v>
      </c>
    </row>
    <row r="12" spans="1:11" s="35" customFormat="1" ht="15" customHeight="1" x14ac:dyDescent="0.2">
      <c r="A12" s="72" t="s">
        <v>74</v>
      </c>
      <c r="B12" s="159">
        <v>1592.232964</v>
      </c>
      <c r="C12" s="159">
        <v>1399.2785699999999</v>
      </c>
      <c r="D12" s="159">
        <v>1523.5357160000001</v>
      </c>
      <c r="E12" s="71">
        <f>D12/D$5*100</f>
        <v>1.3691078823822973</v>
      </c>
      <c r="F12" s="117">
        <f t="shared" si="6"/>
        <v>-68.697247999999945</v>
      </c>
      <c r="G12" s="117">
        <f t="shared" si="7"/>
        <v>-4.3145224067851888</v>
      </c>
      <c r="H12" s="49"/>
      <c r="I12" s="159">
        <v>12946.442150000001</v>
      </c>
      <c r="J12" s="159">
        <v>15942.771158</v>
      </c>
      <c r="K12" s="71">
        <v>1.273999591089789</v>
      </c>
    </row>
    <row r="13" spans="1:11" s="37" customFormat="1" ht="27.75" customHeight="1" x14ac:dyDescent="0.2">
      <c r="A13" s="69" t="s">
        <v>75</v>
      </c>
      <c r="B13" s="159">
        <v>1257.8283180000001</v>
      </c>
      <c r="C13" s="159">
        <v>1364.2954910000001</v>
      </c>
      <c r="D13" s="159">
        <v>1394.162235</v>
      </c>
      <c r="E13" s="71">
        <f t="shared" ref="E13:E17" si="10">D13/D$5*100</f>
        <v>1.2528478887712671</v>
      </c>
      <c r="F13" s="117">
        <f t="shared" si="6"/>
        <v>136.33391699999993</v>
      </c>
      <c r="G13" s="117">
        <f t="shared" si="7"/>
        <v>10.838833491742069</v>
      </c>
      <c r="H13" s="142"/>
      <c r="I13" s="159">
        <v>13017.898562</v>
      </c>
      <c r="J13" s="159">
        <v>14374.283637</v>
      </c>
      <c r="K13" s="71">
        <v>1.1865822833252768</v>
      </c>
    </row>
    <row r="14" spans="1:11" s="37" customFormat="1" ht="27.75" customHeight="1" x14ac:dyDescent="0.2">
      <c r="A14" s="69" t="s">
        <v>76</v>
      </c>
      <c r="B14" s="159">
        <v>3096.6419940000001</v>
      </c>
      <c r="C14" s="159">
        <v>3109.3093399999998</v>
      </c>
      <c r="D14" s="159">
        <v>3271.56657</v>
      </c>
      <c r="E14" s="71">
        <f t="shared" si="10"/>
        <v>2.9399557435287691</v>
      </c>
      <c r="F14" s="117">
        <f t="shared" si="6"/>
        <v>174.92457599999989</v>
      </c>
      <c r="G14" s="117">
        <f t="shared" si="7"/>
        <v>5.6488472461114565</v>
      </c>
      <c r="H14" s="142"/>
      <c r="I14" s="159">
        <v>31171.408524999999</v>
      </c>
      <c r="J14" s="159">
        <v>35430.072916999998</v>
      </c>
      <c r="K14" s="71">
        <v>2.9336448376576745</v>
      </c>
    </row>
    <row r="15" spans="1:11" s="35" customFormat="1" ht="15" customHeight="1" x14ac:dyDescent="0.2">
      <c r="A15" s="72" t="s">
        <v>77</v>
      </c>
      <c r="B15" s="159">
        <v>1935.055601</v>
      </c>
      <c r="C15" s="159">
        <v>1951.0851929999999</v>
      </c>
      <c r="D15" s="159">
        <v>2033.7937910000001</v>
      </c>
      <c r="E15" s="71">
        <f t="shared" si="10"/>
        <v>1.8276454441835184</v>
      </c>
      <c r="F15" s="117">
        <f t="shared" si="6"/>
        <v>98.738190000000031</v>
      </c>
      <c r="G15" s="117">
        <f t="shared" si="7"/>
        <v>5.1026022171649235</v>
      </c>
      <c r="H15" s="49"/>
      <c r="I15" s="159">
        <v>20600.874233999999</v>
      </c>
      <c r="J15" s="159">
        <v>22242.544156</v>
      </c>
      <c r="K15" s="71">
        <v>1.7483750525380366</v>
      </c>
    </row>
    <row r="16" spans="1:11" s="35" customFormat="1" ht="15" customHeight="1" x14ac:dyDescent="0.2">
      <c r="A16" s="72" t="s">
        <v>78</v>
      </c>
      <c r="B16" s="159">
        <v>1721.3505029999999</v>
      </c>
      <c r="C16" s="159">
        <v>1645.489748</v>
      </c>
      <c r="D16" s="159">
        <v>1711.8097</v>
      </c>
      <c r="E16" s="71">
        <f t="shared" si="10"/>
        <v>1.5382981368901991</v>
      </c>
      <c r="F16" s="117">
        <f t="shared" si="6"/>
        <v>-9.5408029999998689</v>
      </c>
      <c r="G16" s="117">
        <f t="shared" si="7"/>
        <v>-0.55426265501256078</v>
      </c>
      <c r="H16" s="49"/>
      <c r="I16" s="159">
        <v>15756.281574000001</v>
      </c>
      <c r="J16" s="159">
        <v>17600.830569000002</v>
      </c>
      <c r="K16" s="71">
        <v>1.4276177139270585</v>
      </c>
    </row>
    <row r="17" spans="1:11" s="37" customFormat="1" ht="27.75" customHeight="1" x14ac:dyDescent="0.2">
      <c r="A17" s="69" t="s">
        <v>79</v>
      </c>
      <c r="B17" s="159">
        <v>133.98193599999999</v>
      </c>
      <c r="C17" s="159">
        <v>168.47622999999999</v>
      </c>
      <c r="D17" s="159">
        <v>145.38453999999999</v>
      </c>
      <c r="E17" s="71">
        <f t="shared" si="10"/>
        <v>0.13064814798901922</v>
      </c>
      <c r="F17" s="117">
        <f t="shared" si="6"/>
        <v>11.402603999999997</v>
      </c>
      <c r="G17" s="117">
        <f t="shared" si="7"/>
        <v>8.5105532435357532</v>
      </c>
      <c r="H17" s="142">
        <v>26.627193808311965</v>
      </c>
      <c r="I17" s="159">
        <v>1421.8213479999999</v>
      </c>
      <c r="J17" s="159">
        <v>1574.2786450000001</v>
      </c>
      <c r="K17" s="71">
        <v>0.11614075381003222</v>
      </c>
    </row>
    <row r="18" spans="1:11" s="37" customFormat="1" ht="9.9499999999999993" customHeight="1" x14ac:dyDescent="0.2">
      <c r="A18" s="69"/>
      <c r="B18" s="143"/>
      <c r="C18" s="143"/>
      <c r="D18" s="143"/>
      <c r="E18" s="70"/>
      <c r="F18" s="144"/>
      <c r="G18" s="142"/>
      <c r="H18" s="142"/>
      <c r="I18" s="143"/>
      <c r="J18" s="143"/>
      <c r="K18" s="71"/>
    </row>
    <row r="19" spans="1:11" s="35" customFormat="1" ht="15" customHeight="1" x14ac:dyDescent="0.2">
      <c r="A19" s="68" t="s">
        <v>122</v>
      </c>
      <c r="B19" s="75">
        <f>SUM(B20:B21)</f>
        <v>2618.6761879999999</v>
      </c>
      <c r="C19" s="75">
        <f t="shared" ref="C19:D19" si="11">SUM(C20:C21)</f>
        <v>2520.246932</v>
      </c>
      <c r="D19" s="75">
        <f t="shared" si="11"/>
        <v>2987.1144620000005</v>
      </c>
      <c r="E19" s="79">
        <f>D19/D$5*100</f>
        <v>2.6843361219254511</v>
      </c>
      <c r="F19" s="79">
        <f t="shared" ref="F19:F21" si="12">D19-B19</f>
        <v>368.43827400000055</v>
      </c>
      <c r="G19" s="79">
        <f t="shared" ref="G19:G21" si="13">F19/B19*100</f>
        <v>14.069638532948717</v>
      </c>
      <c r="H19" s="79"/>
      <c r="I19" s="75">
        <f t="shared" ref="I19" si="14">SUM(I20:I21)</f>
        <v>36344.264975999999</v>
      </c>
      <c r="J19" s="75">
        <f t="shared" ref="J19" si="15">SUM(J20:J21)</f>
        <v>38187.881539000002</v>
      </c>
      <c r="K19" s="78">
        <f>J19/J$5*100</f>
        <v>3.0513196477220372</v>
      </c>
    </row>
    <row r="20" spans="1:11" s="37" customFormat="1" ht="27.75" customHeight="1" x14ac:dyDescent="0.2">
      <c r="A20" s="69" t="s">
        <v>140</v>
      </c>
      <c r="B20" s="159">
        <v>1692.097589</v>
      </c>
      <c r="C20" s="159">
        <v>1869.2524309999999</v>
      </c>
      <c r="D20" s="159">
        <v>2275.2973900000002</v>
      </c>
      <c r="E20" s="117">
        <f>D20/D$5*100</f>
        <v>2.0446698811837161</v>
      </c>
      <c r="F20" s="117">
        <f t="shared" si="12"/>
        <v>583.19980100000021</v>
      </c>
      <c r="G20" s="117">
        <f t="shared" si="13"/>
        <v>34.466085454602002</v>
      </c>
      <c r="H20" s="142">
        <v>-0.86880474720224554</v>
      </c>
      <c r="I20" s="159">
        <v>28861.564392</v>
      </c>
      <c r="J20" s="159">
        <v>29376.625212999999</v>
      </c>
      <c r="K20" s="71">
        <f>J20/J$5*100</f>
        <v>2.3472753680941878</v>
      </c>
    </row>
    <row r="21" spans="1:11" s="37" customFormat="1" ht="27.75" customHeight="1" x14ac:dyDescent="0.2">
      <c r="A21" s="69" t="s">
        <v>80</v>
      </c>
      <c r="B21" s="159">
        <v>926.57859900000005</v>
      </c>
      <c r="C21" s="159">
        <v>650.99450100000001</v>
      </c>
      <c r="D21" s="159">
        <v>711.81707200000005</v>
      </c>
      <c r="E21" s="71">
        <f>D21/D$5*100</f>
        <v>0.63966624074173484</v>
      </c>
      <c r="F21" s="117">
        <f t="shared" si="12"/>
        <v>-214.761527</v>
      </c>
      <c r="G21" s="117">
        <f t="shared" si="13"/>
        <v>-23.177907112443464</v>
      </c>
      <c r="H21" s="142"/>
      <c r="I21" s="159">
        <v>7482.7005840000002</v>
      </c>
      <c r="J21" s="159">
        <v>8811.2563260000006</v>
      </c>
      <c r="K21" s="71">
        <f>J21/J$5*100</f>
        <v>0.70404427962784899</v>
      </c>
    </row>
    <row r="22" spans="1:11" s="37" customFormat="1" ht="9.9499999999999993" customHeight="1" x14ac:dyDescent="0.25">
      <c r="A22" s="69"/>
      <c r="B22" s="143"/>
      <c r="C22" s="143"/>
      <c r="D22" s="143"/>
      <c r="E22" s="70"/>
      <c r="F22" s="144"/>
      <c r="G22" s="142"/>
      <c r="H22" s="142"/>
      <c r="I22" s="143"/>
      <c r="J22" s="143"/>
      <c r="K22" s="70"/>
    </row>
    <row r="23" spans="1:11" s="35" customFormat="1" ht="15" customHeight="1" x14ac:dyDescent="0.2">
      <c r="A23" s="68" t="s">
        <v>81</v>
      </c>
      <c r="B23" s="76">
        <v>209.345823</v>
      </c>
      <c r="C23" s="76">
        <v>330.84255300000001</v>
      </c>
      <c r="D23" s="76">
        <v>486.46726999999998</v>
      </c>
      <c r="E23" s="79">
        <f>D23/D$5*100</f>
        <v>0.4371582279847237</v>
      </c>
      <c r="F23" s="79">
        <f t="shared" ref="F23" si="16">D23-B23</f>
        <v>277.12144699999999</v>
      </c>
      <c r="G23" s="79">
        <f t="shared" ref="G23" si="17">F23/B23*100</f>
        <v>132.37495882590406</v>
      </c>
      <c r="H23" s="60"/>
      <c r="I23" s="76">
        <v>2136.5930130000002</v>
      </c>
      <c r="J23" s="76">
        <v>3569.7779059999998</v>
      </c>
      <c r="K23" s="78">
        <f>J23/J$5*100</f>
        <v>0.28523534230244357</v>
      </c>
    </row>
    <row r="24" spans="1:11" s="35" customFormat="1" ht="9.9499999999999993" customHeight="1" x14ac:dyDescent="0.2">
      <c r="A24" s="145"/>
      <c r="B24" s="146"/>
      <c r="C24" s="146"/>
      <c r="D24" s="146"/>
      <c r="E24" s="147"/>
      <c r="F24" s="148"/>
      <c r="G24" s="149"/>
      <c r="H24" s="149"/>
      <c r="I24" s="146"/>
      <c r="J24" s="146"/>
      <c r="K24" s="147"/>
    </row>
    <row r="25" spans="1:11" s="35" customFormat="1" ht="15" customHeight="1" x14ac:dyDescent="0.2">
      <c r="A25" s="68" t="s">
        <v>82</v>
      </c>
      <c r="B25" s="75">
        <f>SUM(B26:B33)</f>
        <v>56110.852728999998</v>
      </c>
      <c r="C25" s="75">
        <f t="shared" ref="C25:D25" si="18">SUM(C26:C33)</f>
        <v>62772.694283999997</v>
      </c>
      <c r="D25" s="75">
        <f t="shared" si="18"/>
        <v>63259.333059999997</v>
      </c>
      <c r="E25" s="78">
        <f>D25/D$5*100</f>
        <v>56.847273494895248</v>
      </c>
      <c r="F25" s="79">
        <f t="shared" ref="F25:F33" si="19">D25-B25</f>
        <v>7148.4803309999988</v>
      </c>
      <c r="G25" s="79">
        <f t="shared" ref="G25:G33" si="20">F25/B25*100</f>
        <v>12.73992460161886</v>
      </c>
      <c r="H25" s="79"/>
      <c r="I25" s="75">
        <f t="shared" ref="I25" si="21">SUM(I26:I33)</f>
        <v>560564.86131900002</v>
      </c>
      <c r="J25" s="75">
        <f t="shared" ref="J25" si="22">SUM(J26:J33)</f>
        <v>687943.83881099999</v>
      </c>
      <c r="K25" s="78">
        <f>J25/J$5*100</f>
        <v>54.968656738644917</v>
      </c>
    </row>
    <row r="26" spans="1:11" s="37" customFormat="1" ht="27.75" customHeight="1" x14ac:dyDescent="0.2">
      <c r="A26" s="69" t="s">
        <v>83</v>
      </c>
      <c r="B26" s="159">
        <v>1107.377068</v>
      </c>
      <c r="C26" s="159">
        <v>1783.651586</v>
      </c>
      <c r="D26" s="159">
        <v>1484.6393330000001</v>
      </c>
      <c r="E26" s="71">
        <f>D26/D$5*100</f>
        <v>1.3341540942943646</v>
      </c>
      <c r="F26" s="117">
        <f t="shared" si="19"/>
        <v>377.26226500000007</v>
      </c>
      <c r="G26" s="117">
        <f t="shared" si="20"/>
        <v>34.068094409916036</v>
      </c>
      <c r="H26" s="142"/>
      <c r="I26" s="159">
        <v>11343.038978</v>
      </c>
      <c r="J26" s="159">
        <v>17520.312944000001</v>
      </c>
      <c r="K26" s="71">
        <f>J26/J$5*100</f>
        <v>1.3999225137867086</v>
      </c>
    </row>
    <row r="27" spans="1:11" s="37" customFormat="1" ht="27.75" customHeight="1" x14ac:dyDescent="0.2">
      <c r="A27" s="69" t="s">
        <v>84</v>
      </c>
      <c r="B27" s="159">
        <v>1060.3318059999999</v>
      </c>
      <c r="C27" s="159">
        <v>1035.848602</v>
      </c>
      <c r="D27" s="159">
        <v>1208.842206</v>
      </c>
      <c r="E27" s="71">
        <f t="shared" ref="E27:E33" si="23">D27/D$5*100</f>
        <v>1.0863121720154048</v>
      </c>
      <c r="F27" s="117">
        <f t="shared" si="19"/>
        <v>148.51040000000012</v>
      </c>
      <c r="G27" s="117">
        <f t="shared" si="20"/>
        <v>14.006030863135322</v>
      </c>
      <c r="H27" s="142"/>
      <c r="I27" s="159">
        <v>14575.805811</v>
      </c>
      <c r="J27" s="159">
        <v>12662.526549</v>
      </c>
      <c r="K27" s="71">
        <f t="shared" ref="K27:K33" si="24">J27/J$5*100</f>
        <v>1.0117716535101986</v>
      </c>
    </row>
    <row r="28" spans="1:11" s="35" customFormat="1" ht="15" customHeight="1" x14ac:dyDescent="0.2">
      <c r="A28" s="72" t="s">
        <v>85</v>
      </c>
      <c r="B28" s="159">
        <v>7561.5911159999996</v>
      </c>
      <c r="C28" s="159">
        <v>7660.413751</v>
      </c>
      <c r="D28" s="159">
        <v>5681.3638540000002</v>
      </c>
      <c r="E28" s="71">
        <f t="shared" si="23"/>
        <v>5.1054924105194184</v>
      </c>
      <c r="F28" s="117">
        <f t="shared" si="19"/>
        <v>-1880.2272619999994</v>
      </c>
      <c r="G28" s="117">
        <f t="shared" si="20"/>
        <v>-24.865497659897532</v>
      </c>
      <c r="H28" s="49"/>
      <c r="I28" s="159">
        <v>71495.044628999996</v>
      </c>
      <c r="J28" s="159">
        <v>73619.880455999999</v>
      </c>
      <c r="K28" s="71">
        <f t="shared" si="24"/>
        <v>5.8824364862692198</v>
      </c>
    </row>
    <row r="29" spans="1:11" s="35" customFormat="1" ht="15" customHeight="1" x14ac:dyDescent="0.2">
      <c r="A29" s="72" t="s">
        <v>86</v>
      </c>
      <c r="B29" s="159">
        <v>3010.6681800000001</v>
      </c>
      <c r="C29" s="159">
        <v>2088.9701869999999</v>
      </c>
      <c r="D29" s="159">
        <v>3598.7767330000001</v>
      </c>
      <c r="E29" s="71">
        <f t="shared" si="23"/>
        <v>3.233999400434346</v>
      </c>
      <c r="F29" s="117">
        <f t="shared" si="19"/>
        <v>588.10855300000003</v>
      </c>
      <c r="G29" s="117">
        <f t="shared" si="20"/>
        <v>19.534153810334555</v>
      </c>
      <c r="H29" s="49"/>
      <c r="I29" s="159">
        <v>26802.300599999999</v>
      </c>
      <c r="J29" s="159">
        <v>36811.987199000003</v>
      </c>
      <c r="K29" s="71">
        <f t="shared" si="24"/>
        <v>2.941381801901918</v>
      </c>
    </row>
    <row r="30" spans="1:11" s="35" customFormat="1" ht="15" customHeight="1" x14ac:dyDescent="0.2">
      <c r="A30" s="72" t="s">
        <v>87</v>
      </c>
      <c r="B30" s="159">
        <v>2770.4343950000002</v>
      </c>
      <c r="C30" s="159">
        <v>2778.6122690000002</v>
      </c>
      <c r="D30" s="159">
        <v>3456.8667919999998</v>
      </c>
      <c r="E30" s="71">
        <f t="shared" si="23"/>
        <v>3.1064736609514476</v>
      </c>
      <c r="F30" s="117">
        <f t="shared" si="19"/>
        <v>686.43239699999958</v>
      </c>
      <c r="G30" s="117">
        <f t="shared" si="20"/>
        <v>24.777067388379702</v>
      </c>
      <c r="H30" s="49"/>
      <c r="I30" s="159">
        <v>31059.725268999999</v>
      </c>
      <c r="J30" s="159">
        <v>35804.549789999997</v>
      </c>
      <c r="K30" s="71">
        <f t="shared" si="24"/>
        <v>2.860884706068191</v>
      </c>
    </row>
    <row r="31" spans="1:11" s="35" customFormat="1" ht="15" customHeight="1" x14ac:dyDescent="0.2">
      <c r="A31" s="72" t="s">
        <v>88</v>
      </c>
      <c r="B31" s="159">
        <v>21522.152907</v>
      </c>
      <c r="C31" s="159">
        <v>21317.714599999999</v>
      </c>
      <c r="D31" s="159">
        <v>21153.892182</v>
      </c>
      <c r="E31" s="71">
        <f t="shared" si="23"/>
        <v>19.009702381956796</v>
      </c>
      <c r="F31" s="117">
        <f t="shared" si="19"/>
        <v>-368.26072500000009</v>
      </c>
      <c r="G31" s="117">
        <f t="shared" si="20"/>
        <v>-1.7110775422482232</v>
      </c>
      <c r="H31" s="49"/>
      <c r="I31" s="159">
        <v>226446.37362299999</v>
      </c>
      <c r="J31" s="159">
        <v>244987.025329</v>
      </c>
      <c r="K31" s="71">
        <f t="shared" si="24"/>
        <v>19.575155617363137</v>
      </c>
    </row>
    <row r="32" spans="1:11" s="37" customFormat="1" ht="27.75" customHeight="1" x14ac:dyDescent="0.2">
      <c r="A32" s="69" t="s">
        <v>141</v>
      </c>
      <c r="B32" s="159">
        <v>15016.901109</v>
      </c>
      <c r="C32" s="159">
        <v>21000.320044</v>
      </c>
      <c r="D32" s="159">
        <v>23090.711637</v>
      </c>
      <c r="E32" s="71">
        <f t="shared" si="23"/>
        <v>20.75020295227089</v>
      </c>
      <c r="F32" s="117">
        <f t="shared" si="19"/>
        <v>8073.810528</v>
      </c>
      <c r="G32" s="117">
        <f t="shared" si="20"/>
        <v>53.764824509373412</v>
      </c>
      <c r="H32" s="142"/>
      <c r="I32" s="159">
        <v>136722.48433499999</v>
      </c>
      <c r="J32" s="159">
        <v>220689.28576699999</v>
      </c>
      <c r="K32" s="71">
        <f t="shared" si="24"/>
        <v>17.633697564890475</v>
      </c>
    </row>
    <row r="33" spans="1:11" s="37" customFormat="1" ht="27.75" customHeight="1" x14ac:dyDescent="0.2">
      <c r="A33" s="69" t="s">
        <v>89</v>
      </c>
      <c r="B33" s="159">
        <v>4061.3961479999998</v>
      </c>
      <c r="C33" s="159">
        <v>5107.1632449999997</v>
      </c>
      <c r="D33" s="159">
        <v>3584.240323</v>
      </c>
      <c r="E33" s="71">
        <f t="shared" si="23"/>
        <v>3.2209364224525805</v>
      </c>
      <c r="F33" s="117">
        <f t="shared" si="19"/>
        <v>-477.15582499999982</v>
      </c>
      <c r="G33" s="117">
        <f t="shared" si="20"/>
        <v>-11.748566443954775</v>
      </c>
      <c r="H33" s="142"/>
      <c r="I33" s="159">
        <v>42120.088073999999</v>
      </c>
      <c r="J33" s="159">
        <v>45848.270776999998</v>
      </c>
      <c r="K33" s="71">
        <f t="shared" si="24"/>
        <v>3.663406394855063</v>
      </c>
    </row>
    <row r="34" spans="1:11" s="37" customFormat="1" ht="9.9499999999999993" customHeight="1" x14ac:dyDescent="0.2">
      <c r="A34" s="69"/>
      <c r="B34" s="116"/>
      <c r="C34" s="116"/>
      <c r="D34" s="116"/>
      <c r="E34" s="70"/>
      <c r="F34" s="144"/>
      <c r="G34" s="142"/>
      <c r="H34" s="142"/>
      <c r="I34" s="118"/>
      <c r="J34" s="118"/>
      <c r="K34" s="70"/>
    </row>
    <row r="35" spans="1:11" s="35" customFormat="1" ht="15" customHeight="1" x14ac:dyDescent="0.2">
      <c r="A35" s="68" t="s">
        <v>90</v>
      </c>
      <c r="B35" s="76">
        <v>4.6592039999999999</v>
      </c>
      <c r="C35" s="76">
        <v>0</v>
      </c>
      <c r="D35" s="76">
        <v>0</v>
      </c>
      <c r="E35" s="76">
        <f>D35/D$5*100</f>
        <v>0</v>
      </c>
      <c r="F35" s="79">
        <f>D35-B35</f>
        <v>-4.6592039999999999</v>
      </c>
      <c r="G35" s="76">
        <f t="shared" ref="G35:G37" si="25">F35/B35*100</f>
        <v>-100</v>
      </c>
      <c r="H35" s="60"/>
      <c r="I35" s="76">
        <v>45.82741</v>
      </c>
      <c r="J35" s="76">
        <v>0</v>
      </c>
      <c r="K35" s="76">
        <f>J35/J$5*100</f>
        <v>0</v>
      </c>
    </row>
    <row r="36" spans="1:11" s="35" customFormat="1" ht="15" customHeight="1" x14ac:dyDescent="0.2">
      <c r="A36" s="73" t="s">
        <v>91</v>
      </c>
      <c r="B36" s="77">
        <f>+B35+B25+B23+B19+B11+B7</f>
        <v>83436.678436999995</v>
      </c>
      <c r="C36" s="77">
        <f>+C35+C25+C23+C19+C11+C7</f>
        <v>87573.768058000001</v>
      </c>
      <c r="D36" s="77">
        <f>+D35+D25+D23+D19+D11+D7</f>
        <v>90088.963663999995</v>
      </c>
      <c r="E36" s="80">
        <f>D36/D$5*100</f>
        <v>80.957413057479485</v>
      </c>
      <c r="F36" s="81">
        <f t="shared" ref="F36:F37" si="26">D36-B36</f>
        <v>6652.2852270000003</v>
      </c>
      <c r="G36" s="81">
        <f t="shared" si="25"/>
        <v>7.9728548063222577</v>
      </c>
      <c r="H36" s="81"/>
      <c r="I36" s="77">
        <f>+I35+I25+I23+I19+I11+I7</f>
        <v>810463.000214</v>
      </c>
      <c r="J36" s="77">
        <f>+J35+J25+J23+J19+J11+J7</f>
        <v>986351.51276399998</v>
      </c>
      <c r="K36" s="80">
        <f>J36/J$5*100</f>
        <v>78.81227313914934</v>
      </c>
    </row>
    <row r="37" spans="1:11" s="35" customFormat="1" ht="15" customHeight="1" x14ac:dyDescent="0.2">
      <c r="A37" s="73" t="s">
        <v>92</v>
      </c>
      <c r="B37" s="77">
        <v>26064.310491</v>
      </c>
      <c r="C37" s="77">
        <v>28695.568600999999</v>
      </c>
      <c r="D37" s="77">
        <v>21190.485939999999</v>
      </c>
      <c r="E37" s="80">
        <f>D37/D$5*100</f>
        <v>19.042586942520515</v>
      </c>
      <c r="F37" s="81">
        <f t="shared" si="26"/>
        <v>-4873.8245510000015</v>
      </c>
      <c r="G37" s="81">
        <f t="shared" si="25"/>
        <v>-18.699226870716306</v>
      </c>
      <c r="H37" s="74"/>
      <c r="I37" s="77">
        <v>293950.438838</v>
      </c>
      <c r="J37" s="77">
        <v>265168.68006500002</v>
      </c>
      <c r="K37" s="80">
        <f>J37/J$5*100</f>
        <v>21.18772686085066</v>
      </c>
    </row>
    <row r="39" spans="1:11" x14ac:dyDescent="0.2">
      <c r="J39" s="39"/>
    </row>
  </sheetData>
  <mergeCells count="3">
    <mergeCell ref="B3:D3"/>
    <mergeCell ref="F3:G3"/>
    <mergeCell ref="I3:K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2023-09-19T01:53:20Z</cp:lastPrinted>
  <dcterms:created xsi:type="dcterms:W3CDTF">2020-06-23T08:33:49Z</dcterms:created>
  <dcterms:modified xsi:type="dcterms:W3CDTF">2024-12-18T01:18:23Z</dcterms:modified>
</cp:coreProperties>
</file>