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iyana.jamal\Downloads\"/>
    </mc:Choice>
  </mc:AlternateContent>
  <xr:revisionPtr revIDLastSave="0" documentId="13_ncr:1_{DAFC2F92-6D1F-4E34-95B9-D1470C69CAA7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Appendix i" sheetId="2" r:id="rId1"/>
    <sheet name="Appendix ii-iii" sheetId="7" r:id="rId2"/>
    <sheet name="Appendix iv" sheetId="6" r:id="rId3"/>
    <sheet name="Appendix v" sheetId="4" r:id="rId4"/>
    <sheet name="Appendix vi" sheetId="5" r:id="rId5"/>
  </sheets>
  <definedNames>
    <definedName name="_xlnm._FilterDatabase" localSheetId="0" hidden="1">'Appendix i'!$A$1:$L$108</definedName>
    <definedName name="_xlnm.Print_Area" localSheetId="0">'Appendix i'!$A$1:$L$107</definedName>
    <definedName name="_xlnm.Print_Area" localSheetId="2">'Appendix iv'!$A$1:$L$46</definedName>
    <definedName name="_xlnm.Print_Area" localSheetId="3">'Appendix v'!$A$1:$L$46</definedName>
    <definedName name="_xlnm.Print_Area" localSheetId="4">'Appendix vi'!$A$1:$K$37</definedName>
    <definedName name="_xlnm.Print_Titles" localSheetId="0">'Appendix i'!$1:$6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4" i="2" l="1"/>
  <c r="I104" i="2"/>
  <c r="J104" i="2"/>
  <c r="K104" i="2"/>
  <c r="L104" i="2"/>
  <c r="H105" i="2"/>
  <c r="I105" i="2"/>
  <c r="J105" i="2"/>
  <c r="K105" i="2"/>
  <c r="L105" i="2"/>
  <c r="H106" i="2"/>
  <c r="I106" i="2"/>
  <c r="J106" i="2"/>
  <c r="K106" i="2"/>
  <c r="L106" i="2"/>
  <c r="H107" i="2"/>
  <c r="I107" i="2"/>
  <c r="J107" i="2"/>
  <c r="K107" i="2"/>
  <c r="L107" i="2"/>
  <c r="H41" i="2" l="1"/>
  <c r="I41" i="2"/>
  <c r="J41" i="2"/>
  <c r="K41" i="2"/>
  <c r="L41" i="2"/>
  <c r="G38" i="6" l="1"/>
  <c r="H38" i="6" s="1"/>
  <c r="H102" i="2" l="1"/>
  <c r="I102" i="2"/>
  <c r="J102" i="2"/>
  <c r="K102" i="2"/>
  <c r="L102" i="2"/>
  <c r="H103" i="2"/>
  <c r="I103" i="2"/>
  <c r="J103" i="2"/>
  <c r="K103" i="2"/>
  <c r="L103" i="2"/>
  <c r="L40" i="2" l="1"/>
  <c r="K40" i="2"/>
  <c r="J40" i="2"/>
  <c r="I40" i="2"/>
  <c r="H40" i="2"/>
  <c r="H13" i="2" l="1"/>
  <c r="K7" i="6" l="1"/>
  <c r="J7" i="6"/>
  <c r="D7" i="6"/>
  <c r="E7" i="6"/>
  <c r="C7" i="6"/>
  <c r="H100" i="2"/>
  <c r="I101" i="2"/>
  <c r="J101" i="2"/>
  <c r="K101" i="2"/>
  <c r="L101" i="2"/>
  <c r="H101" i="2"/>
  <c r="I100" i="2"/>
  <c r="J100" i="2"/>
  <c r="K100" i="2"/>
  <c r="L100" i="2"/>
  <c r="I13" i="2" l="1"/>
  <c r="J13" i="2"/>
  <c r="K13" i="2"/>
  <c r="L13" i="2"/>
  <c r="H37" i="2" l="1"/>
  <c r="I37" i="2"/>
  <c r="J37" i="2"/>
  <c r="K37" i="2"/>
  <c r="L37" i="2"/>
  <c r="H36" i="2" l="1"/>
  <c r="I36" i="2"/>
  <c r="J36" i="2"/>
  <c r="K36" i="2"/>
  <c r="L36" i="2"/>
  <c r="L46" i="4" l="1"/>
  <c r="G46" i="4"/>
  <c r="H46" i="4" s="1"/>
  <c r="F46" i="4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K37" i="4"/>
  <c r="L37" i="4" s="1"/>
  <c r="J37" i="4"/>
  <c r="E37" i="4"/>
  <c r="F44" i="4" s="1"/>
  <c r="D37" i="4"/>
  <c r="C37" i="4"/>
  <c r="L34" i="4"/>
  <c r="L33" i="4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K28" i="4"/>
  <c r="J28" i="4"/>
  <c r="E28" i="4"/>
  <c r="D28" i="4"/>
  <c r="C28" i="4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K7" i="4"/>
  <c r="L7" i="4" s="1"/>
  <c r="J7" i="4"/>
  <c r="E7" i="4"/>
  <c r="F25" i="4" s="1"/>
  <c r="D7" i="4"/>
  <c r="C7" i="4"/>
  <c r="G5" i="4"/>
  <c r="H5" i="4" s="1"/>
  <c r="G44" i="6"/>
  <c r="H44" i="6" s="1"/>
  <c r="G43" i="6"/>
  <c r="H43" i="6" s="1"/>
  <c r="G42" i="6"/>
  <c r="H42" i="6" s="1"/>
  <c r="G41" i="6"/>
  <c r="H41" i="6" s="1"/>
  <c r="G40" i="6"/>
  <c r="H40" i="6" s="1"/>
  <c r="G39" i="6"/>
  <c r="H39" i="6" s="1"/>
  <c r="K37" i="6"/>
  <c r="J37" i="6"/>
  <c r="E37" i="6"/>
  <c r="D37" i="6"/>
  <c r="C37" i="6"/>
  <c r="L46" i="6"/>
  <c r="G46" i="6"/>
  <c r="H46" i="6" s="1"/>
  <c r="F46" i="6"/>
  <c r="K28" i="6"/>
  <c r="J28" i="6"/>
  <c r="E28" i="6"/>
  <c r="D28" i="6"/>
  <c r="C28" i="6"/>
  <c r="G35" i="6"/>
  <c r="H35" i="6" s="1"/>
  <c r="G34" i="6"/>
  <c r="H34" i="6" s="1"/>
  <c r="G33" i="6"/>
  <c r="H33" i="6" s="1"/>
  <c r="G32" i="6"/>
  <c r="H32" i="6" s="1"/>
  <c r="G31" i="6"/>
  <c r="H31" i="6" s="1"/>
  <c r="G30" i="6"/>
  <c r="H30" i="6" s="1"/>
  <c r="G29" i="6"/>
  <c r="H29" i="6" s="1"/>
  <c r="G26" i="6"/>
  <c r="H26" i="6" s="1"/>
  <c r="F26" i="6"/>
  <c r="G25" i="6"/>
  <c r="H25" i="6" s="1"/>
  <c r="F25" i="6"/>
  <c r="G24" i="6"/>
  <c r="H24" i="6" s="1"/>
  <c r="F24" i="6"/>
  <c r="G23" i="6"/>
  <c r="H23" i="6" s="1"/>
  <c r="F23" i="6"/>
  <c r="G22" i="6"/>
  <c r="H22" i="6" s="1"/>
  <c r="F22" i="6"/>
  <c r="G21" i="6"/>
  <c r="H21" i="6" s="1"/>
  <c r="F21" i="6"/>
  <c r="G20" i="6"/>
  <c r="H20" i="6" s="1"/>
  <c r="F20" i="6"/>
  <c r="G19" i="6"/>
  <c r="H19" i="6" s="1"/>
  <c r="F19" i="6"/>
  <c r="G18" i="6"/>
  <c r="H18" i="6" s="1"/>
  <c r="F18" i="6"/>
  <c r="G17" i="6"/>
  <c r="H17" i="6" s="1"/>
  <c r="F17" i="6"/>
  <c r="G16" i="6"/>
  <c r="H16" i="6" s="1"/>
  <c r="F16" i="6"/>
  <c r="G15" i="6"/>
  <c r="H15" i="6" s="1"/>
  <c r="F15" i="6"/>
  <c r="G14" i="6"/>
  <c r="H14" i="6" s="1"/>
  <c r="F14" i="6"/>
  <c r="G13" i="6"/>
  <c r="H13" i="6" s="1"/>
  <c r="F13" i="6"/>
  <c r="G12" i="6"/>
  <c r="H12" i="6" s="1"/>
  <c r="F12" i="6"/>
  <c r="G11" i="6"/>
  <c r="H11" i="6" s="1"/>
  <c r="F11" i="6"/>
  <c r="G10" i="6"/>
  <c r="H10" i="6" s="1"/>
  <c r="F10" i="6"/>
  <c r="G9" i="6"/>
  <c r="H9" i="6" s="1"/>
  <c r="F9" i="6"/>
  <c r="G8" i="6"/>
  <c r="H8" i="6" s="1"/>
  <c r="F8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G7" i="6"/>
  <c r="H7" i="6" s="1"/>
  <c r="F7" i="6"/>
  <c r="G5" i="6"/>
  <c r="H5" i="6" s="1"/>
  <c r="L44" i="7"/>
  <c r="G44" i="7"/>
  <c r="H44" i="7" s="1"/>
  <c r="F44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G75" i="7"/>
  <c r="H75" i="7" s="1"/>
  <c r="F75" i="7"/>
  <c r="G74" i="7"/>
  <c r="H74" i="7" s="1"/>
  <c r="F74" i="7"/>
  <c r="G73" i="7"/>
  <c r="H73" i="7" s="1"/>
  <c r="F73" i="7"/>
  <c r="G72" i="7"/>
  <c r="H72" i="7" s="1"/>
  <c r="F72" i="7"/>
  <c r="G71" i="7"/>
  <c r="H71" i="7" s="1"/>
  <c r="F71" i="7"/>
  <c r="G70" i="7"/>
  <c r="H70" i="7" s="1"/>
  <c r="F70" i="7"/>
  <c r="G69" i="7"/>
  <c r="H69" i="7" s="1"/>
  <c r="F69" i="7"/>
  <c r="G68" i="7"/>
  <c r="H68" i="7" s="1"/>
  <c r="F68" i="7"/>
  <c r="G67" i="7"/>
  <c r="H67" i="7" s="1"/>
  <c r="F67" i="7"/>
  <c r="G66" i="7"/>
  <c r="H66" i="7" s="1"/>
  <c r="F66" i="7"/>
  <c r="G65" i="7"/>
  <c r="H65" i="7" s="1"/>
  <c r="F65" i="7"/>
  <c r="G64" i="7"/>
  <c r="H64" i="7" s="1"/>
  <c r="F64" i="7"/>
  <c r="G63" i="7"/>
  <c r="H63" i="7" s="1"/>
  <c r="F63" i="7"/>
  <c r="G62" i="7"/>
  <c r="H62" i="7" s="1"/>
  <c r="F62" i="7"/>
  <c r="G61" i="7"/>
  <c r="H61" i="7" s="1"/>
  <c r="F61" i="7"/>
  <c r="G60" i="7"/>
  <c r="H60" i="7" s="1"/>
  <c r="F60" i="7"/>
  <c r="G59" i="7"/>
  <c r="H59" i="7" s="1"/>
  <c r="F59" i="7"/>
  <c r="G58" i="7"/>
  <c r="H58" i="7" s="1"/>
  <c r="F58" i="7"/>
  <c r="G57" i="7"/>
  <c r="H57" i="7" s="1"/>
  <c r="F57" i="7"/>
  <c r="G56" i="7"/>
  <c r="H56" i="7" s="1"/>
  <c r="F56" i="7"/>
  <c r="G55" i="7"/>
  <c r="H55" i="7" s="1"/>
  <c r="F55" i="7"/>
  <c r="G54" i="7"/>
  <c r="H54" i="7" s="1"/>
  <c r="F54" i="7"/>
  <c r="G53" i="7"/>
  <c r="H53" i="7" s="1"/>
  <c r="F53" i="7"/>
  <c r="G52" i="7"/>
  <c r="H52" i="7" s="1"/>
  <c r="F52" i="7"/>
  <c r="G51" i="7"/>
  <c r="H51" i="7" s="1"/>
  <c r="F51" i="7"/>
  <c r="G50" i="7"/>
  <c r="H50" i="7" s="1"/>
  <c r="F50" i="7"/>
  <c r="G49" i="7"/>
  <c r="H49" i="7" s="1"/>
  <c r="F49" i="7"/>
  <c r="G48" i="7"/>
  <c r="H48" i="7" s="1"/>
  <c r="F48" i="7"/>
  <c r="G47" i="7"/>
  <c r="H47" i="7" s="1"/>
  <c r="F47" i="7"/>
  <c r="G46" i="7"/>
  <c r="H46" i="7" s="1"/>
  <c r="F46" i="7"/>
  <c r="K76" i="7"/>
  <c r="K77" i="7" s="1"/>
  <c r="L77" i="7" s="1"/>
  <c r="J76" i="7"/>
  <c r="J77" i="7" s="1"/>
  <c r="E76" i="7"/>
  <c r="D76" i="7"/>
  <c r="D77" i="7" s="1"/>
  <c r="C76" i="7"/>
  <c r="C77" i="7" s="1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G36" i="7"/>
  <c r="H36" i="7" s="1"/>
  <c r="F36" i="7"/>
  <c r="G35" i="7"/>
  <c r="H35" i="7" s="1"/>
  <c r="F35" i="7"/>
  <c r="G34" i="7"/>
  <c r="H34" i="7" s="1"/>
  <c r="F34" i="7"/>
  <c r="G33" i="7"/>
  <c r="H33" i="7" s="1"/>
  <c r="F33" i="7"/>
  <c r="G32" i="7"/>
  <c r="H32" i="7" s="1"/>
  <c r="F32" i="7"/>
  <c r="G31" i="7"/>
  <c r="H31" i="7" s="1"/>
  <c r="F31" i="7"/>
  <c r="G30" i="7"/>
  <c r="H30" i="7" s="1"/>
  <c r="F30" i="7"/>
  <c r="G29" i="7"/>
  <c r="H29" i="7" s="1"/>
  <c r="F29" i="7"/>
  <c r="G28" i="7"/>
  <c r="H28" i="7" s="1"/>
  <c r="F28" i="7"/>
  <c r="G27" i="7"/>
  <c r="H27" i="7" s="1"/>
  <c r="F27" i="7"/>
  <c r="G26" i="7"/>
  <c r="H26" i="7" s="1"/>
  <c r="F26" i="7"/>
  <c r="G25" i="7"/>
  <c r="H25" i="7" s="1"/>
  <c r="F25" i="7"/>
  <c r="G24" i="7"/>
  <c r="H24" i="7" s="1"/>
  <c r="F24" i="7"/>
  <c r="G23" i="7"/>
  <c r="H23" i="7" s="1"/>
  <c r="F23" i="7"/>
  <c r="G22" i="7"/>
  <c r="H22" i="7" s="1"/>
  <c r="F22" i="7"/>
  <c r="G21" i="7"/>
  <c r="H21" i="7" s="1"/>
  <c r="F21" i="7"/>
  <c r="G20" i="7"/>
  <c r="H20" i="7" s="1"/>
  <c r="F20" i="7"/>
  <c r="G19" i="7"/>
  <c r="H19" i="7" s="1"/>
  <c r="F19" i="7"/>
  <c r="G18" i="7"/>
  <c r="H18" i="7" s="1"/>
  <c r="F18" i="7"/>
  <c r="G17" i="7"/>
  <c r="H17" i="7" s="1"/>
  <c r="F17" i="7"/>
  <c r="G16" i="7"/>
  <c r="H16" i="7" s="1"/>
  <c r="F16" i="7"/>
  <c r="G15" i="7"/>
  <c r="H15" i="7" s="1"/>
  <c r="F15" i="7"/>
  <c r="G14" i="7"/>
  <c r="H14" i="7" s="1"/>
  <c r="F14" i="7"/>
  <c r="G13" i="7"/>
  <c r="H13" i="7" s="1"/>
  <c r="F13" i="7"/>
  <c r="G12" i="7"/>
  <c r="H12" i="7" s="1"/>
  <c r="F12" i="7"/>
  <c r="G11" i="7"/>
  <c r="H11" i="7" s="1"/>
  <c r="F11" i="7"/>
  <c r="G10" i="7"/>
  <c r="H10" i="7" s="1"/>
  <c r="F10" i="7"/>
  <c r="G9" i="7"/>
  <c r="H9" i="7" s="1"/>
  <c r="F9" i="7"/>
  <c r="G8" i="7"/>
  <c r="H8" i="7" s="1"/>
  <c r="F8" i="7"/>
  <c r="G7" i="7"/>
  <c r="H7" i="7" s="1"/>
  <c r="F7" i="7"/>
  <c r="L5" i="7"/>
  <c r="G5" i="7"/>
  <c r="H5" i="7" s="1"/>
  <c r="F5" i="7"/>
  <c r="K37" i="7"/>
  <c r="K38" i="7" s="1"/>
  <c r="L38" i="7" s="1"/>
  <c r="J37" i="7"/>
  <c r="J38" i="7" s="1"/>
  <c r="E37" i="7"/>
  <c r="E38" i="7" s="1"/>
  <c r="D37" i="7"/>
  <c r="D38" i="7" s="1"/>
  <c r="C37" i="7"/>
  <c r="C38" i="7" s="1"/>
  <c r="K37" i="5"/>
  <c r="F37" i="5"/>
  <c r="G37" i="5" s="1"/>
  <c r="E37" i="5"/>
  <c r="K35" i="5"/>
  <c r="F35" i="5"/>
  <c r="G35" i="5" s="1"/>
  <c r="E35" i="5"/>
  <c r="K33" i="5"/>
  <c r="K32" i="5"/>
  <c r="K31" i="5"/>
  <c r="K30" i="5"/>
  <c r="K29" i="5"/>
  <c r="K28" i="5"/>
  <c r="K27" i="5"/>
  <c r="K26" i="5"/>
  <c r="F33" i="5"/>
  <c r="G33" i="5" s="1"/>
  <c r="E33" i="5"/>
  <c r="F32" i="5"/>
  <c r="G32" i="5" s="1"/>
  <c r="E32" i="5"/>
  <c r="F31" i="5"/>
  <c r="G31" i="5" s="1"/>
  <c r="E31" i="5"/>
  <c r="F30" i="5"/>
  <c r="G30" i="5" s="1"/>
  <c r="E30" i="5"/>
  <c r="F29" i="5"/>
  <c r="G29" i="5" s="1"/>
  <c r="E29" i="5"/>
  <c r="F28" i="5"/>
  <c r="G28" i="5" s="1"/>
  <c r="E28" i="5"/>
  <c r="F27" i="5"/>
  <c r="G27" i="5" s="1"/>
  <c r="E27" i="5"/>
  <c r="F26" i="5"/>
  <c r="G26" i="5" s="1"/>
  <c r="E26" i="5"/>
  <c r="J25" i="5"/>
  <c r="K25" i="5" s="1"/>
  <c r="I25" i="5"/>
  <c r="D25" i="5"/>
  <c r="C25" i="5"/>
  <c r="B25" i="5"/>
  <c r="F23" i="5"/>
  <c r="G23" i="5" s="1"/>
  <c r="E23" i="5"/>
  <c r="K23" i="5"/>
  <c r="K21" i="5"/>
  <c r="K20" i="5"/>
  <c r="F21" i="5"/>
  <c r="G21" i="5" s="1"/>
  <c r="E21" i="5"/>
  <c r="F20" i="5"/>
  <c r="G20" i="5" s="1"/>
  <c r="E20" i="5"/>
  <c r="J19" i="5"/>
  <c r="K19" i="5" s="1"/>
  <c r="I19" i="5"/>
  <c r="D19" i="5"/>
  <c r="E19" i="5" s="1"/>
  <c r="C19" i="5"/>
  <c r="B19" i="5"/>
  <c r="F17" i="5"/>
  <c r="G17" i="5" s="1"/>
  <c r="E17" i="5"/>
  <c r="F16" i="5"/>
  <c r="G16" i="5" s="1"/>
  <c r="E16" i="5"/>
  <c r="F15" i="5"/>
  <c r="G15" i="5" s="1"/>
  <c r="E15" i="5"/>
  <c r="F14" i="5"/>
  <c r="G14" i="5" s="1"/>
  <c r="E14" i="5"/>
  <c r="F13" i="5"/>
  <c r="G13" i="5" s="1"/>
  <c r="E13" i="5"/>
  <c r="F12" i="5"/>
  <c r="G12" i="5" s="1"/>
  <c r="E12" i="5"/>
  <c r="J11" i="5"/>
  <c r="K11" i="5" s="1"/>
  <c r="I11" i="5"/>
  <c r="D11" i="5"/>
  <c r="E11" i="5" s="1"/>
  <c r="C11" i="5"/>
  <c r="B11" i="5"/>
  <c r="K5" i="5"/>
  <c r="F5" i="5"/>
  <c r="G5" i="5" s="1"/>
  <c r="E5" i="5"/>
  <c r="J7" i="5"/>
  <c r="K7" i="5" s="1"/>
  <c r="I7" i="5"/>
  <c r="D7" i="5"/>
  <c r="E7" i="5" s="1"/>
  <c r="C7" i="5"/>
  <c r="B7" i="5"/>
  <c r="L28" i="4" l="1"/>
  <c r="F29" i="4"/>
  <c r="F43" i="6"/>
  <c r="F38" i="6"/>
  <c r="L37" i="6"/>
  <c r="L38" i="6"/>
  <c r="F28" i="6"/>
  <c r="L28" i="6"/>
  <c r="I36" i="5"/>
  <c r="G38" i="7"/>
  <c r="H38" i="7" s="1"/>
  <c r="G28" i="6"/>
  <c r="H28" i="6" s="1"/>
  <c r="L39" i="6"/>
  <c r="L40" i="6"/>
  <c r="L41" i="6"/>
  <c r="L42" i="6"/>
  <c r="L43" i="6"/>
  <c r="L44" i="6"/>
  <c r="F44" i="6"/>
  <c r="F42" i="6"/>
  <c r="F31" i="4"/>
  <c r="F35" i="4"/>
  <c r="F39" i="4"/>
  <c r="G37" i="4"/>
  <c r="H37" i="4" s="1"/>
  <c r="F40" i="4"/>
  <c r="F34" i="4"/>
  <c r="L29" i="4"/>
  <c r="F41" i="4"/>
  <c r="F42" i="4"/>
  <c r="F43" i="4"/>
  <c r="L30" i="4"/>
  <c r="F38" i="4"/>
  <c r="F32" i="4"/>
  <c r="F33" i="4"/>
  <c r="L31" i="4"/>
  <c r="F30" i="4"/>
  <c r="L32" i="4"/>
  <c r="L42" i="4"/>
  <c r="L43" i="4"/>
  <c r="L29" i="6"/>
  <c r="L35" i="6"/>
  <c r="L30" i="6"/>
  <c r="L34" i="6"/>
  <c r="L31" i="6"/>
  <c r="L32" i="6"/>
  <c r="L33" i="6"/>
  <c r="F33" i="6"/>
  <c r="F35" i="6"/>
  <c r="F37" i="7"/>
  <c r="G37" i="7"/>
  <c r="H37" i="7" s="1"/>
  <c r="F38" i="7"/>
  <c r="L37" i="7"/>
  <c r="G76" i="7"/>
  <c r="H76" i="7" s="1"/>
  <c r="G37" i="6"/>
  <c r="H37" i="6" s="1"/>
  <c r="F39" i="6"/>
  <c r="F40" i="6"/>
  <c r="F41" i="6"/>
  <c r="F29" i="6"/>
  <c r="F30" i="6"/>
  <c r="F31" i="6"/>
  <c r="L35" i="4"/>
  <c r="L38" i="4"/>
  <c r="L39" i="4"/>
  <c r="L40" i="4"/>
  <c r="L41" i="4"/>
  <c r="L44" i="4"/>
  <c r="F37" i="4"/>
  <c r="F11" i="4"/>
  <c r="F13" i="4"/>
  <c r="F18" i="4"/>
  <c r="F20" i="4"/>
  <c r="L8" i="4"/>
  <c r="L12" i="4"/>
  <c r="L16" i="4"/>
  <c r="L20" i="4"/>
  <c r="L24" i="4"/>
  <c r="F8" i="4"/>
  <c r="F15" i="4"/>
  <c r="F17" i="4"/>
  <c r="F22" i="4"/>
  <c r="F24" i="4"/>
  <c r="L9" i="4"/>
  <c r="L13" i="4"/>
  <c r="L17" i="4"/>
  <c r="L21" i="4"/>
  <c r="L25" i="4"/>
  <c r="G28" i="4"/>
  <c r="H28" i="4" s="1"/>
  <c r="L26" i="4"/>
  <c r="F10" i="4"/>
  <c r="F12" i="4"/>
  <c r="F19" i="4"/>
  <c r="F21" i="4"/>
  <c r="F26" i="4"/>
  <c r="L10" i="4"/>
  <c r="L14" i="4"/>
  <c r="L18" i="4"/>
  <c r="L22" i="4"/>
  <c r="F9" i="4"/>
  <c r="F14" i="4"/>
  <c r="F16" i="4"/>
  <c r="F23" i="4"/>
  <c r="L11" i="4"/>
  <c r="L15" i="4"/>
  <c r="L19" i="4"/>
  <c r="L23" i="4"/>
  <c r="F28" i="4"/>
  <c r="G7" i="4"/>
  <c r="H7" i="4" s="1"/>
  <c r="F7" i="4"/>
  <c r="F37" i="6"/>
  <c r="F32" i="6"/>
  <c r="F34" i="6"/>
  <c r="F76" i="7"/>
  <c r="E77" i="7"/>
  <c r="L76" i="7"/>
  <c r="C36" i="5"/>
  <c r="B36" i="5"/>
  <c r="D36" i="5"/>
  <c r="E36" i="5" s="1"/>
  <c r="J36" i="5"/>
  <c r="K36" i="5" s="1"/>
  <c r="F25" i="5"/>
  <c r="G25" i="5" s="1"/>
  <c r="E25" i="5"/>
  <c r="F19" i="5"/>
  <c r="G19" i="5" s="1"/>
  <c r="F11" i="5"/>
  <c r="G11" i="5" s="1"/>
  <c r="F7" i="5"/>
  <c r="G7" i="5" s="1"/>
  <c r="L35" i="2"/>
  <c r="K35" i="2"/>
  <c r="J35" i="2"/>
  <c r="I35" i="2"/>
  <c r="H35" i="2"/>
  <c r="L34" i="2"/>
  <c r="K34" i="2"/>
  <c r="J34" i="2"/>
  <c r="I34" i="2"/>
  <c r="H34" i="2"/>
  <c r="F36" i="5" l="1"/>
  <c r="G36" i="5" s="1"/>
  <c r="G77" i="7"/>
  <c r="H77" i="7" s="1"/>
  <c r="F77" i="7"/>
</calcChain>
</file>

<file path=xl/sharedStrings.xml><?xml version="1.0" encoding="utf-8"?>
<sst xmlns="http://schemas.openxmlformats.org/spreadsheetml/2006/main" count="398" uniqueCount="192">
  <si>
    <t xml:space="preserve">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</si>
  <si>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</si>
  <si>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</si>
  <si>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</si>
  <si>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</si>
  <si>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</si>
  <si>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</si>
  <si>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</si>
  <si>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</si>
  <si>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</si>
  <si>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</si>
  <si>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</si>
  <si>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</si>
  <si>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</si>
  <si>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</si>
  <si>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</si>
  <si>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</si>
  <si>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</si>
  <si>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</si>
  <si>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</si>
  <si>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</si>
  <si>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</si>
  <si>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</si>
  <si>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</si>
  <si>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</si>
  <si>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</si>
  <si>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</si>
  <si>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</si>
  <si>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</si>
  <si>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</si>
  <si>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</si>
  <si>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JAN</t>
  </si>
  <si>
    <t>FEB</t>
  </si>
  <si>
    <t>APR</t>
  </si>
  <si>
    <t>JUN</t>
  </si>
  <si>
    <t>JUL</t>
  </si>
  <si>
    <t>SEP</t>
  </si>
  <si>
    <t>NOV</t>
  </si>
  <si>
    <t>Eksport Domestik</t>
  </si>
  <si>
    <t>Import</t>
  </si>
  <si>
    <t>Jumlah Dagangan</t>
  </si>
  <si>
    <t xml:space="preserve">Imbangan Dagangan </t>
  </si>
  <si>
    <t>Perubahan Tahunan</t>
  </si>
  <si>
    <t>Nilai RM Juta</t>
  </si>
  <si>
    <t>Tempoh</t>
  </si>
  <si>
    <t>Negara</t>
  </si>
  <si>
    <t>Bil</t>
  </si>
  <si>
    <t>Sumbangan 
(%)</t>
  </si>
  <si>
    <t>Jumlah Eksport</t>
  </si>
  <si>
    <t>Jumlah Import</t>
  </si>
  <si>
    <t>Nilai RM Juta (CIF)</t>
  </si>
  <si>
    <t>Barangan Elektrik &amp; Elektronik</t>
  </si>
  <si>
    <t>Keluaran Petroleum</t>
  </si>
  <si>
    <t>Kimia dan Bahan Kimia</t>
  </si>
  <si>
    <t>Jentera, Kelengkapan dan Peralatan</t>
  </si>
  <si>
    <t>Barangan Perkilangan Logam</t>
  </si>
  <si>
    <t>Keluaran Getah</t>
  </si>
  <si>
    <t>Kelengkapan Pengangkutan</t>
  </si>
  <si>
    <t>Barangan Kayu</t>
  </si>
  <si>
    <t>Barang Kemas</t>
  </si>
  <si>
    <t>Getah Asli</t>
  </si>
  <si>
    <t>Minyak Sayuran Lain</t>
  </si>
  <si>
    <t>Kayu Balak</t>
  </si>
  <si>
    <t>Petroleum Mentah</t>
  </si>
  <si>
    <t>Timah</t>
  </si>
  <si>
    <t>Hasil Galian Lain</t>
  </si>
  <si>
    <t>Lain-Lain</t>
  </si>
  <si>
    <t>Perlombongan</t>
  </si>
  <si>
    <t>Pertanian</t>
  </si>
  <si>
    <t>Pembuatan</t>
  </si>
  <si>
    <t>Lain-lain</t>
  </si>
  <si>
    <t>Barangan Modal</t>
  </si>
  <si>
    <t>Barangan Modal (Kecuali Alat Kelengkapan Pengangkutan)</t>
  </si>
  <si>
    <t>Alat Kelengkapan Pengangkutan Perindustrian</t>
  </si>
  <si>
    <t>Barangan Tahan Lama</t>
  </si>
  <si>
    <t>Makanan dan Minuman, Utama, Khusus Untuk Penggunaan Isirumah</t>
  </si>
  <si>
    <t>Makanan dan Minuman, Diproses, Khusus Untuk Penggunaan Isirumah</t>
  </si>
  <si>
    <t>Barangan Tidak Tahan Lama</t>
  </si>
  <si>
    <t>Barangan Separa Tahan Lama</t>
  </si>
  <si>
    <t>Alat Kelengkapan Pengangkutan Bukan Perindustrian</t>
  </si>
  <si>
    <t>Alat Kelengkapan Pengangkutan Motokar Penumpang</t>
  </si>
  <si>
    <t>Barangan T.S.T.L</t>
  </si>
  <si>
    <t>Barangan Perantaraan</t>
  </si>
  <si>
    <t>Makanan &amp; Minuman, Utama, Khusus untuk Industri</t>
  </si>
  <si>
    <t>Makanan &amp; Minuman, Diproses, Khusus untuk Industri</t>
  </si>
  <si>
    <t>Bahan Api &amp; Pelincir, Utama</t>
  </si>
  <si>
    <t>Bahan Api &amp; Pelincir, Diproses, Lain-lain</t>
  </si>
  <si>
    <t>Bekalan Perindustrian, T.S.T.L, Utama</t>
  </si>
  <si>
    <t>Bekalan Perindustrian, T.S.T.L, Diproses</t>
  </si>
  <si>
    <t>Alat Ganti dan Aksesori untuk Kelengkapan Pengangkutan</t>
  </si>
  <si>
    <t>Transaksi Bawah RM5,000</t>
  </si>
  <si>
    <t>Import Tertangguh</t>
  </si>
  <si>
    <t>Eksport Semula</t>
  </si>
  <si>
    <t>Import Kasar</t>
  </si>
  <si>
    <t>Bil.</t>
  </si>
  <si>
    <t>-</t>
  </si>
  <si>
    <t>Barangan Penggunaan</t>
  </si>
  <si>
    <t>2021</t>
  </si>
  <si>
    <t>Sumbangan
 (%)</t>
  </si>
  <si>
    <t>Nilai RM juta (FOB)</t>
  </si>
  <si>
    <t>Nilai RM juta (CIF)</t>
  </si>
  <si>
    <t>2020</t>
  </si>
  <si>
    <t>Kategori  BEC</t>
  </si>
  <si>
    <t>ST1</t>
  </si>
  <si>
    <t>ST2</t>
  </si>
  <si>
    <t>ST3</t>
  </si>
  <si>
    <t>ST4</t>
  </si>
  <si>
    <t>MAC</t>
  </si>
  <si>
    <t>MEI</t>
  </si>
  <si>
    <t>OGO</t>
  </si>
  <si>
    <t>OKT</t>
  </si>
  <si>
    <t>DIS</t>
  </si>
  <si>
    <t>Jadual  I : Eksport, Eksport Domestik, Import, Jumlah Dagangan dan Imbangan Dagangan</t>
  </si>
  <si>
    <t>Jadual II: Eksport Mengikut Negara Destinasi</t>
  </si>
  <si>
    <t>Jadual III: Import Mengikut Negara Asal</t>
  </si>
  <si>
    <t>Jadual IV: Eksport Mengikut Sektor dan Subsektor</t>
  </si>
  <si>
    <t>Jadual V: Import Mengikut Sektor dan Subsektor</t>
  </si>
  <si>
    <t>Jadual VI: Import mengikut Klasifikasi Penggunaan Akhir &amp; Kategori Ekonomi  Umum (BEC)</t>
  </si>
  <si>
    <t>Perubahan Tahunan (%)</t>
  </si>
  <si>
    <t>Eksport</t>
  </si>
  <si>
    <t>Sektor dan Subsektor</t>
  </si>
  <si>
    <t>2022</t>
  </si>
  <si>
    <t>Barangan Dua Guna</t>
  </si>
  <si>
    <t>Barangan Optik dan Saintifik</t>
  </si>
  <si>
    <t>Barangan Perkilangan Berasaskan Minyak Sawit</t>
  </si>
  <si>
    <t>Barangan Besi dan Keluli</t>
  </si>
  <si>
    <t>Barangan Makanan Diproses</t>
  </si>
  <si>
    <t>Tekstil, Pakaian dan Kasut</t>
  </si>
  <si>
    <t>Barangan Perkilangan Plastik</t>
  </si>
  <si>
    <t>Barangan Galian Bukan Logam</t>
  </si>
  <si>
    <t>Barangan Kertas Dan Palpa</t>
  </si>
  <si>
    <t>Barangan Minuman Dan Tembakau</t>
  </si>
  <si>
    <t>Barangan Perkilangan Lain</t>
  </si>
  <si>
    <t>Kayu Gergaji dan Kumai</t>
  </si>
  <si>
    <t>Makanan Laut Segar, Disejuk atau Beku</t>
  </si>
  <si>
    <t>Keluaran Pertanian Lain</t>
  </si>
  <si>
    <t>Gas Asli Cecair (LNG)</t>
  </si>
  <si>
    <t>Bijih Logam &amp; Serpihan Logam</t>
  </si>
  <si>
    <t>Petroleum Kondensat &amp; Minyak Petroleum Lain</t>
  </si>
  <si>
    <t>Baja Mentah &amp; Galian Mentah</t>
  </si>
  <si>
    <t>Bahan Api &amp; Pelincir, Diproses, Minyak 
Kenderaan</t>
  </si>
  <si>
    <t>Alat Ganti dan Aksesori Barangan Modal (Kecuali Alat Kelengkapan Pengangkutan)</t>
  </si>
  <si>
    <t>Singapore</t>
  </si>
  <si>
    <t>China</t>
  </si>
  <si>
    <t>United States</t>
  </si>
  <si>
    <t>Hong Kong</t>
  </si>
  <si>
    <t>Japan</t>
  </si>
  <si>
    <t>Thailand</t>
  </si>
  <si>
    <t>Korea, Republic Of</t>
  </si>
  <si>
    <t>Australia</t>
  </si>
  <si>
    <t>Indonesia</t>
  </si>
  <si>
    <t>Viet Nam</t>
  </si>
  <si>
    <t>India</t>
  </si>
  <si>
    <t>Taiwan, Province Of China</t>
  </si>
  <si>
    <t>Philippines</t>
  </si>
  <si>
    <t>Mexico</t>
  </si>
  <si>
    <t>Turkiye</t>
  </si>
  <si>
    <t>United Arab Emirates</t>
  </si>
  <si>
    <t>Bangladesh</t>
  </si>
  <si>
    <t>United Kingdom</t>
  </si>
  <si>
    <t>New Zealand</t>
  </si>
  <si>
    <t>Saudi Arabia</t>
  </si>
  <si>
    <t>Brunei Darussalam</t>
  </si>
  <si>
    <t>Brazil</t>
  </si>
  <si>
    <t>Canada</t>
  </si>
  <si>
    <t>Pakistan</t>
  </si>
  <si>
    <t>Switzerland</t>
  </si>
  <si>
    <t>Kenya</t>
  </si>
  <si>
    <t>Russian Federation</t>
  </si>
  <si>
    <t>Argentina</t>
  </si>
  <si>
    <t>Cote D'Ivoire</t>
  </si>
  <si>
    <t>30 Negara Utama</t>
  </si>
  <si>
    <t>Lain-lain Negara</t>
  </si>
  <si>
    <t>Minyak Sawit dan Keluaran Pertanian Berasaskan Minyak Sawit</t>
  </si>
  <si>
    <t>EU</t>
  </si>
  <si>
    <t>Cambodia</t>
  </si>
  <si>
    <t>Ecuador</t>
  </si>
  <si>
    <t>Sri Lanka</t>
  </si>
  <si>
    <t>Sudan</t>
  </si>
  <si>
    <t>MAR</t>
  </si>
  <si>
    <t>MAY</t>
  </si>
  <si>
    <t>Jul
2025</t>
  </si>
  <si>
    <t>Oman</t>
  </si>
  <si>
    <t>Kuwait</t>
  </si>
  <si>
    <t>2024 (JAN-AUG)</t>
  </si>
  <si>
    <t>2025 (JAN-AUG)</t>
  </si>
  <si>
    <t>AUG</t>
  </si>
  <si>
    <t>Aug
2024</t>
  </si>
  <si>
    <t>Aug
2025</t>
  </si>
  <si>
    <t>Jan-Aug
2024</t>
  </si>
  <si>
    <t>Jan-Aug
2025</t>
  </si>
  <si>
    <t>South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</si>
</sst>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_-* #,##0.0_-;\-* #,##0.0_-;_-* &quot;-&quot;??_-;_-@_-"/>
    <numFmt numFmtId="168" formatCode="_(* #,##0.0_);_(* \(#,##0.0\);_(* &quot;-&quot;_);_(@_)"/>
    <numFmt numFmtId="169" formatCode="_(* #,##0.0_);_(* \(#,##0.0\);_(* &quot;-&quot;??_);_(@_)"/>
    <numFmt numFmtId="170" formatCode="_(* #,##0_);_(* \(#,##0\);_(* &quot;-&quot;??_);_(@_)"/>
    <numFmt numFmtId="171" formatCode="_-* #,##0.0_-;\-* #,##0.0_-;_-* &quot;-&quot;?_-;_-@_-"/>
    <numFmt numFmtId="172" formatCode="0.0%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C7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</cellStyleXfs>
  <cellXfs count="171">
    <xf numFmtId="0" fontId="0" fillId="0" borderId="0" xfId="0"/>
    <xf numFmtId="0" fontId="5" fillId="0" borderId="0" xfId="2" applyFont="1"/>
    <xf numFmtId="0" fontId="6" fillId="0" borderId="0" xfId="2" applyFont="1"/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9" fillId="0" borderId="0" xfId="0" applyFont="1"/>
    <xf numFmtId="0" fontId="8" fillId="2" borderId="0" xfId="0" applyFont="1" applyFill="1" applyAlignment="1">
      <alignment vertical="center"/>
    </xf>
    <xf numFmtId="0" fontId="8" fillId="2" borderId="0" xfId="0" applyFont="1" applyFill="1"/>
    <xf numFmtId="43" fontId="8" fillId="2" borderId="0" xfId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1" fillId="0" borderId="0" xfId="0" applyFont="1"/>
    <xf numFmtId="0" fontId="12" fillId="0" borderId="0" xfId="0" applyFont="1"/>
    <xf numFmtId="171" fontId="11" fillId="0" borderId="0" xfId="0" applyNumberFormat="1" applyFont="1"/>
    <xf numFmtId="0" fontId="16" fillId="2" borderId="0" xfId="2" applyFont="1" applyFill="1"/>
    <xf numFmtId="0" fontId="17" fillId="2" borderId="0" xfId="2" applyFont="1" applyFill="1"/>
    <xf numFmtId="0" fontId="17" fillId="2" borderId="0" xfId="2" applyFont="1" applyFill="1" applyAlignment="1">
      <alignment horizontal="center"/>
    </xf>
    <xf numFmtId="0" fontId="17" fillId="2" borderId="0" xfId="0" applyFont="1" applyFill="1" applyAlignment="1">
      <alignment vertical="center"/>
    </xf>
    <xf numFmtId="0" fontId="17" fillId="2" borderId="0" xfId="0" applyFont="1" applyFill="1"/>
    <xf numFmtId="43" fontId="17" fillId="2" borderId="0" xfId="1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7" fillId="2" borderId="0" xfId="6" quotePrefix="1" applyFont="1" applyFill="1" applyAlignment="1">
      <alignment horizontal="right" vertical="center" wrapText="1"/>
    </xf>
    <xf numFmtId="0" fontId="17" fillId="2" borderId="0" xfId="0" applyFont="1" applyFill="1" applyAlignment="1">
      <alignment horizontal="right" vertical="center" wrapText="1"/>
    </xf>
    <xf numFmtId="43" fontId="17" fillId="2" borderId="0" xfId="1" applyFont="1" applyFill="1" applyBorder="1" applyAlignment="1">
      <alignment horizontal="right" vertical="center" wrapText="1"/>
    </xf>
    <xf numFmtId="43" fontId="17" fillId="2" borderId="0" xfId="1" applyFont="1" applyFill="1" applyBorder="1" applyAlignment="1">
      <alignment horizontal="right" vertical="center"/>
    </xf>
    <xf numFmtId="43" fontId="17" fillId="2" borderId="0" xfId="1" applyFont="1" applyFill="1" applyBorder="1" applyAlignment="1">
      <alignment horizontal="center" vertical="center"/>
    </xf>
    <xf numFmtId="0" fontId="22" fillId="0" borderId="0" xfId="0" applyFont="1"/>
    <xf numFmtId="172" fontId="11" fillId="0" borderId="0" xfId="7" applyNumberFormat="1" applyFont="1"/>
    <xf numFmtId="0" fontId="17" fillId="2" borderId="0" xfId="3" applyFont="1" applyFill="1" applyAlignment="1">
      <alignment horizontal="left" vertical="center" wrapText="1"/>
    </xf>
    <xf numFmtId="0" fontId="17" fillId="2" borderId="0" xfId="3" applyFont="1" applyFill="1" applyAlignment="1">
      <alignment horizontal="right" vertical="center" wrapText="1"/>
    </xf>
    <xf numFmtId="0" fontId="17" fillId="2" borderId="0" xfId="2" applyFont="1" applyFill="1" applyAlignment="1">
      <alignment horizontal="right" vertical="center"/>
    </xf>
    <xf numFmtId="0" fontId="10" fillId="0" borderId="0" xfId="0" applyFont="1"/>
    <xf numFmtId="0" fontId="22" fillId="2" borderId="0" xfId="0" applyFont="1" applyFill="1"/>
    <xf numFmtId="0" fontId="20" fillId="2" borderId="0" xfId="0" applyFont="1" applyFill="1"/>
    <xf numFmtId="0" fontId="1" fillId="0" borderId="0" xfId="0" applyFont="1"/>
    <xf numFmtId="0" fontId="17" fillId="2" borderId="0" xfId="0" applyFont="1" applyFill="1" applyAlignment="1">
      <alignment wrapText="1"/>
    </xf>
    <xf numFmtId="0" fontId="15" fillId="0" borderId="0" xfId="0" applyFont="1"/>
    <xf numFmtId="0" fontId="17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wrapText="1"/>
    </xf>
    <xf numFmtId="172" fontId="1" fillId="0" borderId="0" xfId="7" applyNumberFormat="1" applyFont="1" applyBorder="1"/>
    <xf numFmtId="0" fontId="18" fillId="4" borderId="0" xfId="0" applyFont="1" applyFill="1" applyAlignment="1">
      <alignment horizontal="left"/>
    </xf>
    <xf numFmtId="0" fontId="18" fillId="4" borderId="0" xfId="0" applyFont="1" applyFill="1"/>
    <xf numFmtId="0" fontId="18" fillId="4" borderId="0" xfId="0" quotePrefix="1" applyFont="1" applyFill="1" applyAlignment="1">
      <alignment horizontal="left"/>
    </xf>
    <xf numFmtId="0" fontId="23" fillId="4" borderId="0" xfId="0" applyFont="1" applyFill="1"/>
    <xf numFmtId="0" fontId="15" fillId="3" borderId="0" xfId="0" quotePrefix="1" applyFont="1" applyFill="1" applyAlignment="1">
      <alignment horizontal="center"/>
    </xf>
    <xf numFmtId="0" fontId="15" fillId="3" borderId="0" xfId="0" applyFont="1" applyFill="1" applyAlignment="1">
      <alignment horizontal="left" indent="1"/>
    </xf>
    <xf numFmtId="166" fontId="15" fillId="3" borderId="0" xfId="1" applyNumberFormat="1" applyFont="1" applyFill="1" applyBorder="1"/>
    <xf numFmtId="167" fontId="15" fillId="3" borderId="0" xfId="1" applyNumberFormat="1" applyFont="1" applyFill="1" applyBorder="1"/>
    <xf numFmtId="168" fontId="15" fillId="3" borderId="0" xfId="0" applyNumberFormat="1" applyFont="1" applyFill="1"/>
    <xf numFmtId="169" fontId="15" fillId="3" borderId="0" xfId="1" applyNumberFormat="1" applyFont="1" applyFill="1" applyBorder="1"/>
    <xf numFmtId="0" fontId="17" fillId="4" borderId="0" xfId="0" quotePrefix="1" applyFont="1" applyFill="1" applyAlignment="1">
      <alignment horizontal="center"/>
    </xf>
    <xf numFmtId="0" fontId="18" fillId="4" borderId="0" xfId="0" applyFont="1" applyFill="1" applyAlignment="1">
      <alignment horizontal="left" indent="1"/>
    </xf>
    <xf numFmtId="166" fontId="18" fillId="4" borderId="0" xfId="1" applyNumberFormat="1" applyFont="1" applyFill="1" applyBorder="1"/>
    <xf numFmtId="167" fontId="18" fillId="4" borderId="0" xfId="1" applyNumberFormat="1" applyFont="1" applyFill="1" applyBorder="1"/>
    <xf numFmtId="168" fontId="18" fillId="4" borderId="0" xfId="0" applyNumberFormat="1" applyFont="1" applyFill="1"/>
    <xf numFmtId="169" fontId="18" fillId="4" borderId="0" xfId="1" applyNumberFormat="1" applyFont="1" applyFill="1" applyBorder="1"/>
    <xf numFmtId="166" fontId="19" fillId="5" borderId="0" xfId="1" applyNumberFormat="1" applyFont="1" applyFill="1" applyBorder="1" applyAlignment="1">
      <alignment horizontal="left"/>
    </xf>
    <xf numFmtId="166" fontId="20" fillId="5" borderId="0" xfId="1" applyNumberFormat="1" applyFont="1" applyFill="1" applyBorder="1"/>
    <xf numFmtId="166" fontId="19" fillId="5" borderId="0" xfId="1" applyNumberFormat="1" applyFont="1" applyFill="1" applyBorder="1"/>
    <xf numFmtId="168" fontId="19" fillId="5" borderId="0" xfId="0" applyNumberFormat="1" applyFont="1" applyFill="1"/>
    <xf numFmtId="169" fontId="19" fillId="5" borderId="0" xfId="1" applyNumberFormat="1" applyFont="1" applyFill="1" applyBorder="1"/>
    <xf numFmtId="167" fontId="19" fillId="5" borderId="0" xfId="1" applyNumberFormat="1" applyFont="1" applyFill="1" applyBorder="1"/>
    <xf numFmtId="0" fontId="14" fillId="3" borderId="0" xfId="0" applyFont="1" applyFill="1"/>
    <xf numFmtId="0" fontId="14" fillId="3" borderId="0" xfId="0" applyFont="1" applyFill="1" applyAlignment="1">
      <alignment wrapText="1"/>
    </xf>
    <xf numFmtId="167" fontId="15" fillId="3" borderId="0" xfId="1" applyNumberFormat="1" applyFont="1" applyFill="1" applyBorder="1" applyAlignment="1">
      <alignment vertical="top"/>
    </xf>
    <xf numFmtId="169" fontId="15" fillId="3" borderId="0" xfId="1" applyNumberFormat="1" applyFont="1" applyFill="1" applyBorder="1" applyAlignment="1">
      <alignment vertical="top"/>
    </xf>
    <xf numFmtId="0" fontId="21" fillId="3" borderId="0" xfId="0" applyFont="1" applyFill="1"/>
    <xf numFmtId="0" fontId="14" fillId="3" borderId="0" xfId="0" applyFont="1" applyFill="1" applyAlignment="1">
      <alignment vertical="top" wrapText="1"/>
    </xf>
    <xf numFmtId="0" fontId="19" fillId="5" borderId="0" xfId="0" applyFont="1" applyFill="1" applyAlignment="1">
      <alignment vertical="center" wrapText="1"/>
    </xf>
    <xf numFmtId="0" fontId="15" fillId="3" borderId="0" xfId="0" applyFont="1" applyFill="1" applyAlignment="1">
      <alignment horizontal="left" vertical="center" wrapText="1" indent="1"/>
    </xf>
    <xf numFmtId="167" fontId="15" fillId="3" borderId="0" xfId="1" applyNumberFormat="1" applyFont="1" applyFill="1" applyBorder="1" applyAlignment="1">
      <alignment vertical="center"/>
    </xf>
    <xf numFmtId="167" fontId="15" fillId="3" borderId="0" xfId="1" applyNumberFormat="1" applyFont="1" applyFill="1" applyBorder="1" applyAlignment="1"/>
    <xf numFmtId="0" fontId="15" fillId="3" borderId="0" xfId="0" applyFont="1" applyFill="1" applyAlignment="1">
      <alignment horizontal="left" wrapText="1" indent="1"/>
    </xf>
    <xf numFmtId="0" fontId="19" fillId="4" borderId="0" xfId="0" applyFont="1" applyFill="1"/>
    <xf numFmtId="169" fontId="19" fillId="4" borderId="0" xfId="1" applyNumberFormat="1" applyFont="1" applyFill="1" applyBorder="1"/>
    <xf numFmtId="166" fontId="19" fillId="5" borderId="0" xfId="1" applyNumberFormat="1" applyFont="1" applyFill="1" applyBorder="1" applyAlignment="1"/>
    <xf numFmtId="170" fontId="19" fillId="5" borderId="0" xfId="1" applyNumberFormat="1" applyFont="1" applyFill="1" applyBorder="1" applyAlignment="1"/>
    <xf numFmtId="166" fontId="19" fillId="4" borderId="0" xfId="1" applyNumberFormat="1" applyFont="1" applyFill="1" applyBorder="1" applyAlignment="1"/>
    <xf numFmtId="167" fontId="19" fillId="5" borderId="0" xfId="1" applyNumberFormat="1" applyFont="1" applyFill="1" applyBorder="1" applyAlignment="1"/>
    <xf numFmtId="169" fontId="19" fillId="5" borderId="0" xfId="1" applyNumberFormat="1" applyFont="1" applyFill="1" applyBorder="1" applyAlignment="1"/>
    <xf numFmtId="167" fontId="19" fillId="4" borderId="0" xfId="1" applyNumberFormat="1" applyFont="1" applyFill="1" applyBorder="1" applyAlignment="1"/>
    <xf numFmtId="169" fontId="19" fillId="4" borderId="0" xfId="1" applyNumberFormat="1" applyFont="1" applyFill="1" applyBorder="1" applyAlignment="1"/>
    <xf numFmtId="168" fontId="18" fillId="4" borderId="0" xfId="1" applyNumberFormat="1" applyFont="1" applyFill="1" applyBorder="1"/>
    <xf numFmtId="164" fontId="18" fillId="4" borderId="0" xfId="1" applyNumberFormat="1" applyFont="1" applyFill="1" applyBorder="1"/>
    <xf numFmtId="166" fontId="15" fillId="0" borderId="0" xfId="1" applyNumberFormat="1" applyFont="1" applyFill="1" applyBorder="1"/>
    <xf numFmtId="0" fontId="14" fillId="3" borderId="0" xfId="0" applyFont="1" applyFill="1" applyAlignment="1">
      <alignment horizontal="left" vertical="top" wrapText="1"/>
    </xf>
    <xf numFmtId="0" fontId="14" fillId="3" borderId="0" xfId="0" applyFont="1" applyFill="1" applyAlignment="1">
      <alignment horizontal="left" wrapText="1"/>
    </xf>
    <xf numFmtId="0" fontId="17" fillId="7" borderId="0" xfId="0" quotePrefix="1" applyFont="1" applyFill="1" applyAlignment="1">
      <alignment horizontal="center"/>
    </xf>
    <xf numFmtId="0" fontId="18" fillId="7" borderId="0" xfId="0" applyFont="1" applyFill="1" applyAlignment="1">
      <alignment horizontal="left" indent="1"/>
    </xf>
    <xf numFmtId="166" fontId="18" fillId="7" borderId="0" xfId="1" applyNumberFormat="1" applyFont="1" applyFill="1" applyBorder="1"/>
    <xf numFmtId="167" fontId="18" fillId="7" borderId="0" xfId="1" applyNumberFormat="1" applyFont="1" applyFill="1" applyBorder="1"/>
    <xf numFmtId="168" fontId="18" fillId="7" borderId="0" xfId="1" applyNumberFormat="1" applyFont="1" applyFill="1" applyBorder="1"/>
    <xf numFmtId="168" fontId="18" fillId="7" borderId="0" xfId="0" applyNumberFormat="1" applyFont="1" applyFill="1"/>
    <xf numFmtId="0" fontId="18" fillId="7" borderId="0" xfId="0" applyFont="1" applyFill="1"/>
    <xf numFmtId="169" fontId="18" fillId="7" borderId="0" xfId="1" applyNumberFormat="1" applyFont="1" applyFill="1" applyBorder="1"/>
    <xf numFmtId="166" fontId="20" fillId="7" borderId="0" xfId="1" applyNumberFormat="1" applyFont="1" applyFill="1" applyBorder="1"/>
    <xf numFmtId="166" fontId="12" fillId="0" borderId="0" xfId="1" applyNumberFormat="1" applyFont="1"/>
    <xf numFmtId="166" fontId="11" fillId="0" borderId="0" xfId="1" applyNumberFormat="1" applyFont="1"/>
    <xf numFmtId="166" fontId="15" fillId="6" borderId="0" xfId="1" applyNumberFormat="1" applyFont="1" applyFill="1" applyBorder="1"/>
    <xf numFmtId="166" fontId="14" fillId="3" borderId="0" xfId="1" applyNumberFormat="1" applyFont="1" applyFill="1"/>
    <xf numFmtId="166" fontId="22" fillId="0" borderId="0" xfId="1" applyNumberFormat="1" applyFont="1"/>
    <xf numFmtId="166" fontId="18" fillId="7" borderId="0" xfId="1" applyNumberFormat="1" applyFont="1" applyFill="1" applyBorder="1" applyAlignment="1"/>
    <xf numFmtId="0" fontId="7" fillId="3" borderId="0" xfId="0" applyFont="1" applyFill="1" applyAlignment="1">
      <alignment horizontal="left" vertical="center" readingOrder="1"/>
    </xf>
    <xf numFmtId="0" fontId="13" fillId="3" borderId="0" xfId="2" applyFont="1" applyFill="1"/>
    <xf numFmtId="169" fontId="14" fillId="3" borderId="0" xfId="4" applyNumberFormat="1" applyFont="1" applyFill="1" applyBorder="1" applyAlignment="1">
      <alignment horizontal="right" vertical="top" wrapText="1"/>
    </xf>
    <xf numFmtId="166" fontId="13" fillId="3" borderId="0" xfId="1" applyNumberFormat="1" applyFont="1" applyFill="1" applyBorder="1"/>
    <xf numFmtId="0" fontId="17" fillId="3" borderId="0" xfId="6" quotePrefix="1" applyFont="1" applyFill="1" applyAlignment="1">
      <alignment horizontal="right" vertical="center" wrapText="1"/>
    </xf>
    <xf numFmtId="0" fontId="17" fillId="3" borderId="0" xfId="0" applyFont="1" applyFill="1" applyAlignment="1">
      <alignment horizontal="right" vertical="center" wrapText="1"/>
    </xf>
    <xf numFmtId="43" fontId="17" fillId="3" borderId="0" xfId="1" applyFont="1" applyFill="1" applyBorder="1" applyAlignment="1">
      <alignment horizontal="right" vertical="center" wrapText="1"/>
    </xf>
    <xf numFmtId="43" fontId="17" fillId="3" borderId="0" xfId="1" applyFont="1" applyFill="1" applyBorder="1" applyAlignment="1">
      <alignment horizontal="right" vertical="center"/>
    </xf>
    <xf numFmtId="168" fontId="15" fillId="3" borderId="0" xfId="1" applyNumberFormat="1" applyFont="1" applyFill="1" applyBorder="1"/>
    <xf numFmtId="0" fontId="11" fillId="3" borderId="0" xfId="0" applyFont="1" applyFill="1"/>
    <xf numFmtId="0" fontId="1" fillId="3" borderId="0" xfId="0" applyFont="1" applyFill="1"/>
    <xf numFmtId="0" fontId="17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wrapText="1"/>
    </xf>
    <xf numFmtId="169" fontId="18" fillId="7" borderId="0" xfId="1" applyNumberFormat="1" applyFont="1" applyFill="1" applyBorder="1" applyAlignment="1"/>
    <xf numFmtId="166" fontId="15" fillId="3" borderId="0" xfId="1" applyNumberFormat="1" applyFont="1" applyFill="1" applyBorder="1" applyAlignment="1"/>
    <xf numFmtId="169" fontId="15" fillId="3" borderId="0" xfId="1" applyNumberFormat="1" applyFont="1" applyFill="1" applyBorder="1" applyAlignment="1"/>
    <xf numFmtId="170" fontId="15" fillId="3" borderId="0" xfId="1" applyNumberFormat="1" applyFont="1" applyFill="1" applyBorder="1" applyAlignment="1"/>
    <xf numFmtId="0" fontId="5" fillId="3" borderId="0" xfId="2" applyFont="1" applyFill="1" applyAlignment="1">
      <alignment vertical="center"/>
    </xf>
    <xf numFmtId="0" fontId="5" fillId="3" borderId="0" xfId="2" applyFont="1" applyFill="1"/>
    <xf numFmtId="0" fontId="13" fillId="3" borderId="0" xfId="2" applyFont="1" applyFill="1" applyAlignment="1">
      <alignment horizontal="left"/>
    </xf>
    <xf numFmtId="166" fontId="13" fillId="3" borderId="0" xfId="1" applyNumberFormat="1" applyFont="1" applyFill="1" applyBorder="1" applyAlignment="1">
      <alignment horizontal="right"/>
    </xf>
    <xf numFmtId="166" fontId="13" fillId="3" borderId="0" xfId="1" applyNumberFormat="1" applyFont="1" applyFill="1" applyBorder="1" applyAlignment="1">
      <alignment horizontal="right" vertical="top"/>
    </xf>
    <xf numFmtId="166" fontId="13" fillId="3" borderId="0" xfId="1" applyNumberFormat="1" applyFont="1" applyFill="1" applyBorder="1" applyAlignment="1"/>
    <xf numFmtId="169" fontId="14" fillId="3" borderId="0" xfId="4" applyNumberFormat="1" applyFont="1" applyFill="1" applyBorder="1" applyAlignment="1">
      <alignment horizontal="right" wrapText="1"/>
    </xf>
    <xf numFmtId="0" fontId="13" fillId="3" borderId="0" xfId="3" applyFont="1" applyFill="1" applyAlignment="1">
      <alignment horizontal="left" vertical="top" wrapText="1"/>
    </xf>
    <xf numFmtId="170" fontId="14" fillId="3" borderId="0" xfId="4" applyNumberFormat="1" applyFont="1" applyFill="1" applyBorder="1" applyAlignment="1">
      <alignment horizontal="right" wrapText="1"/>
    </xf>
    <xf numFmtId="166" fontId="14" fillId="3" borderId="0" xfId="1" applyNumberFormat="1" applyFont="1" applyFill="1" applyBorder="1" applyAlignment="1">
      <alignment horizontal="right" wrapText="1"/>
    </xf>
    <xf numFmtId="169" fontId="14" fillId="3" borderId="0" xfId="4" quotePrefix="1" applyNumberFormat="1" applyFont="1" applyFill="1" applyBorder="1" applyAlignment="1">
      <alignment horizontal="right" wrapText="1"/>
    </xf>
    <xf numFmtId="0" fontId="6" fillId="3" borderId="0" xfId="2" applyFont="1" applyFill="1"/>
    <xf numFmtId="0" fontId="9" fillId="3" borderId="0" xfId="0" applyFont="1" applyFill="1"/>
    <xf numFmtId="0" fontId="1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43" fontId="17" fillId="3" borderId="0" xfId="1" applyFont="1" applyFill="1" applyBorder="1" applyAlignment="1">
      <alignment horizontal="center" vertical="center"/>
    </xf>
    <xf numFmtId="0" fontId="10" fillId="3" borderId="0" xfId="0" applyFont="1" applyFill="1"/>
    <xf numFmtId="0" fontId="22" fillId="3" borderId="0" xfId="0" applyFont="1" applyFill="1"/>
    <xf numFmtId="167" fontId="15" fillId="3" borderId="0" xfId="1" applyNumberFormat="1" applyFont="1" applyFill="1" applyBorder="1" applyAlignment="1">
      <alignment vertical="top" wrapText="1"/>
    </xf>
    <xf numFmtId="168" fontId="15" fillId="3" borderId="0" xfId="0" applyNumberFormat="1" applyFont="1" applyFill="1" applyAlignment="1">
      <alignment vertical="top"/>
    </xf>
    <xf numFmtId="0" fontId="17" fillId="3" borderId="0" xfId="0" applyFont="1" applyFill="1" applyAlignment="1">
      <alignment horizontal="center" vertical="center" wrapText="1"/>
    </xf>
    <xf numFmtId="166" fontId="20" fillId="3" borderId="0" xfId="6" quotePrefix="1" applyNumberFormat="1" applyFont="1" applyFill="1" applyAlignment="1">
      <alignment horizontal="right" vertical="center" wrapText="1"/>
    </xf>
    <xf numFmtId="169" fontId="15" fillId="3" borderId="0" xfId="1" applyNumberFormat="1" applyFont="1" applyFill="1" applyBorder="1" applyAlignment="1">
      <alignment vertical="center"/>
    </xf>
    <xf numFmtId="166" fontId="15" fillId="3" borderId="0" xfId="1" applyNumberFormat="1" applyFont="1" applyFill="1" applyBorder="1" applyAlignment="1">
      <alignment vertical="center"/>
    </xf>
    <xf numFmtId="168" fontId="15" fillId="3" borderId="0" xfId="0" applyNumberFormat="1" applyFont="1" applyFill="1" applyAlignment="1">
      <alignment vertical="center"/>
    </xf>
    <xf numFmtId="0" fontId="19" fillId="3" borderId="0" xfId="0" applyFont="1" applyFill="1" applyAlignment="1">
      <alignment vertical="center" wrapText="1"/>
    </xf>
    <xf numFmtId="166" fontId="19" fillId="3" borderId="0" xfId="1" applyNumberFormat="1" applyFont="1" applyFill="1" applyBorder="1"/>
    <xf numFmtId="167" fontId="19" fillId="3" borderId="0" xfId="1" applyNumberFormat="1" applyFont="1" applyFill="1" applyBorder="1"/>
    <xf numFmtId="168" fontId="19" fillId="3" borderId="0" xfId="0" applyNumberFormat="1" applyFont="1" applyFill="1"/>
    <xf numFmtId="169" fontId="19" fillId="3" borderId="0" xfId="1" applyNumberFormat="1" applyFont="1" applyFill="1" applyBorder="1"/>
    <xf numFmtId="170" fontId="14" fillId="3" borderId="0" xfId="4" applyNumberFormat="1" applyFont="1" applyFill="1" applyBorder="1" applyAlignment="1">
      <alignment horizontal="right" vertical="top" wrapText="1"/>
    </xf>
    <xf numFmtId="166" fontId="18" fillId="5" borderId="0" xfId="1" applyNumberFormat="1" applyFont="1" applyFill="1" applyBorder="1"/>
    <xf numFmtId="167" fontId="18" fillId="5" borderId="0" xfId="1" applyNumberFormat="1" applyFont="1" applyFill="1" applyBorder="1"/>
    <xf numFmtId="168" fontId="18" fillId="5" borderId="0" xfId="0" applyNumberFormat="1" applyFont="1" applyFill="1"/>
    <xf numFmtId="169" fontId="18" fillId="5" borderId="0" xfId="1" applyNumberFormat="1" applyFont="1" applyFill="1" applyBorder="1"/>
    <xf numFmtId="0" fontId="15" fillId="3" borderId="0" xfId="0" applyFont="1" applyFill="1"/>
    <xf numFmtId="0" fontId="15" fillId="3" borderId="0" xfId="0" applyFont="1" applyFill="1" applyAlignment="1">
      <alignment wrapText="1"/>
    </xf>
    <xf numFmtId="170" fontId="14" fillId="3" borderId="0" xfId="4" applyNumberFormat="1" applyFont="1" applyFill="1" applyBorder="1" applyAlignment="1">
      <alignment wrapText="1"/>
    </xf>
    <xf numFmtId="0" fontId="6" fillId="0" borderId="0" xfId="2" applyFont="1" applyFill="1"/>
    <xf numFmtId="166" fontId="15" fillId="3" borderId="0" xfId="1" applyNumberFormat="1" applyFont="1" applyFill="1" applyBorder="1" applyAlignment="1">
      <alignment vertical="top"/>
    </xf>
    <xf numFmtId="166" fontId="15" fillId="3" borderId="0" xfId="1" applyNumberFormat="1" applyFont="1" applyFill="1" applyAlignment="1">
      <alignment vertical="top"/>
    </xf>
    <xf numFmtId="166" fontId="11" fillId="0" borderId="0" xfId="1" applyNumberFormat="1" applyFont="1" applyAlignment="1">
      <alignment horizontal="left" vertical="top"/>
    </xf>
    <xf numFmtId="166" fontId="22" fillId="0" borderId="0" xfId="1" applyNumberFormat="1" applyFont="1" applyAlignment="1">
      <alignment horizontal="left" vertical="top"/>
    </xf>
    <xf numFmtId="166" fontId="14" fillId="3" borderId="0" xfId="1" applyNumberFormat="1" applyFont="1" applyFill="1" applyAlignment="1">
      <alignment horizontal="left" vertical="top"/>
    </xf>
    <xf numFmtId="0" fontId="17" fillId="2" borderId="1" xfId="2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43" fontId="17" fillId="2" borderId="1" xfId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43" fontId="17" fillId="2" borderId="0" xfId="1" applyFont="1" applyFill="1" applyBorder="1" applyAlignment="1">
      <alignment horizontal="center"/>
    </xf>
  </cellXfs>
  <cellStyles count="10">
    <cellStyle name="Comma" xfId="1" builtinId="3"/>
    <cellStyle name="Comma 10" xfId="4" xr:uid="{00000000-0005-0000-0000-000001000000}"/>
    <cellStyle name="Comma 10 4 2 4" xfId="8" xr:uid="{00000000-0005-0000-0000-000002000000}"/>
    <cellStyle name="Comma 12" xfId="5" xr:uid="{00000000-0005-0000-0000-000003000000}"/>
    <cellStyle name="Normal" xfId="0" builtinId="0"/>
    <cellStyle name="Normal 2" xfId="3" xr:uid="{00000000-0005-0000-0000-000005000000}"/>
    <cellStyle name="Normal 2 2 38" xfId="9" xr:uid="{2161E769-938C-49A0-9AAB-751F8A2C26F1}"/>
    <cellStyle name="Normal 4 2 2 10" xfId="2" xr:uid="{00000000-0005-0000-0000-000006000000}"/>
    <cellStyle name="Normal 9" xfId="6" xr:uid="{00000000-0005-0000-0000-000007000000}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T113"/>
  <sheetViews>
    <sheetView tabSelected="1" view="pageBreakPreview" zoomScaleNormal="100" zoomScaleSheetLayoutView="100" workbookViewId="0">
      <selection activeCell="M1" sqref="M1"/>
    </sheetView>
  </sheetViews>
  <sheetFormatPr defaultRowHeight="12.75" x14ac:dyDescent="0.2"/>
  <cols>
    <col min="1" max="1" width="14.7109375" style="2" customWidth="1"/>
    <col min="2" max="2" width="12" style="2" bestFit="1" customWidth="1"/>
    <col min="3" max="4" width="9.7109375" style="2" customWidth="1"/>
    <col min="5" max="5" width="12" style="2" bestFit="1" customWidth="1"/>
    <col min="6" max="6" width="9.7109375" style="2" customWidth="1"/>
    <col min="7" max="7" width="0.85546875" style="2" customWidth="1"/>
    <col min="8" max="12" width="9.7109375" style="2" customWidth="1"/>
    <col min="13" max="243" width="9.140625" style="2"/>
    <col min="244" max="244" width="13.5703125" style="2" customWidth="1"/>
    <col min="245" max="245" width="9.7109375" style="2" customWidth="1"/>
    <col min="246" max="246" width="10.140625" style="2" customWidth="1"/>
    <col min="247" max="247" width="9.28515625" style="2" customWidth="1"/>
    <col min="248" max="248" width="10.5703125" style="2" customWidth="1"/>
    <col min="249" max="249" width="11.7109375" style="2" customWidth="1"/>
    <col min="250" max="250" width="1.140625" style="2" customWidth="1"/>
    <col min="251" max="251" width="9.28515625" style="2" customWidth="1"/>
    <col min="252" max="252" width="10.28515625" style="2" customWidth="1"/>
    <col min="253" max="253" width="8.85546875" style="2" customWidth="1"/>
    <col min="254" max="254" width="10.5703125" style="2" customWidth="1"/>
    <col min="255" max="255" width="10.85546875" style="2" customWidth="1"/>
    <col min="256" max="256" width="12" style="2" bestFit="1" customWidth="1"/>
    <col min="257" max="258" width="11" style="2" bestFit="1" customWidth="1"/>
    <col min="259" max="259" width="11.140625" style="2" bestFit="1" customWidth="1"/>
    <col min="260" max="260" width="10.140625" style="2" bestFit="1" customWidth="1"/>
    <col min="261" max="499" width="9.140625" style="2"/>
    <col min="500" max="500" width="13.5703125" style="2" customWidth="1"/>
    <col min="501" max="501" width="9.7109375" style="2" customWidth="1"/>
    <col min="502" max="502" width="10.140625" style="2" customWidth="1"/>
    <col min="503" max="503" width="9.28515625" style="2" customWidth="1"/>
    <col min="504" max="504" width="10.5703125" style="2" customWidth="1"/>
    <col min="505" max="505" width="11.7109375" style="2" customWidth="1"/>
    <col min="506" max="506" width="1.140625" style="2" customWidth="1"/>
    <col min="507" max="507" width="9.28515625" style="2" customWidth="1"/>
    <col min="508" max="508" width="10.28515625" style="2" customWidth="1"/>
    <col min="509" max="509" width="8.85546875" style="2" customWidth="1"/>
    <col min="510" max="510" width="10.5703125" style="2" customWidth="1"/>
    <col min="511" max="511" width="10.85546875" style="2" customWidth="1"/>
    <col min="512" max="512" width="12" style="2" bestFit="1" customWidth="1"/>
    <col min="513" max="514" width="11" style="2" bestFit="1" customWidth="1"/>
    <col min="515" max="515" width="11.140625" style="2" bestFit="1" customWidth="1"/>
    <col min="516" max="516" width="10.140625" style="2" bestFit="1" customWidth="1"/>
    <col min="517" max="755" width="9.140625" style="2"/>
    <col min="756" max="756" width="13.5703125" style="2" customWidth="1"/>
    <col min="757" max="757" width="9.7109375" style="2" customWidth="1"/>
    <col min="758" max="758" width="10.140625" style="2" customWidth="1"/>
    <col min="759" max="759" width="9.28515625" style="2" customWidth="1"/>
    <col min="760" max="760" width="10.5703125" style="2" customWidth="1"/>
    <col min="761" max="761" width="11.7109375" style="2" customWidth="1"/>
    <col min="762" max="762" width="1.140625" style="2" customWidth="1"/>
    <col min="763" max="763" width="9.28515625" style="2" customWidth="1"/>
    <col min="764" max="764" width="10.28515625" style="2" customWidth="1"/>
    <col min="765" max="765" width="8.85546875" style="2" customWidth="1"/>
    <col min="766" max="766" width="10.5703125" style="2" customWidth="1"/>
    <col min="767" max="767" width="10.85546875" style="2" customWidth="1"/>
    <col min="768" max="768" width="12" style="2" bestFit="1" customWidth="1"/>
    <col min="769" max="770" width="11" style="2" bestFit="1" customWidth="1"/>
    <col min="771" max="771" width="11.140625" style="2" bestFit="1" customWidth="1"/>
    <col min="772" max="772" width="10.140625" style="2" bestFit="1" customWidth="1"/>
    <col min="773" max="1011" width="9.140625" style="2"/>
    <col min="1012" max="1012" width="13.5703125" style="2" customWidth="1"/>
    <col min="1013" max="1013" width="9.7109375" style="2" customWidth="1"/>
    <col min="1014" max="1014" width="10.140625" style="2" customWidth="1"/>
    <col min="1015" max="1015" width="9.28515625" style="2" customWidth="1"/>
    <col min="1016" max="1016" width="10.5703125" style="2" customWidth="1"/>
    <col min="1017" max="1017" width="11.7109375" style="2" customWidth="1"/>
    <col min="1018" max="1018" width="1.140625" style="2" customWidth="1"/>
    <col min="1019" max="1019" width="9.28515625" style="2" customWidth="1"/>
    <col min="1020" max="1020" width="10.28515625" style="2" customWidth="1"/>
    <col min="1021" max="1021" width="8.85546875" style="2" customWidth="1"/>
    <col min="1022" max="1022" width="10.5703125" style="2" customWidth="1"/>
    <col min="1023" max="1023" width="10.85546875" style="2" customWidth="1"/>
    <col min="1024" max="1024" width="12" style="2" bestFit="1" customWidth="1"/>
    <col min="1025" max="1026" width="11" style="2" bestFit="1" customWidth="1"/>
    <col min="1027" max="1027" width="11.140625" style="2" bestFit="1" customWidth="1"/>
    <col min="1028" max="1028" width="10.140625" style="2" bestFit="1" customWidth="1"/>
    <col min="1029" max="1267" width="9.140625" style="2"/>
    <col min="1268" max="1268" width="13.5703125" style="2" customWidth="1"/>
    <col min="1269" max="1269" width="9.7109375" style="2" customWidth="1"/>
    <col min="1270" max="1270" width="10.140625" style="2" customWidth="1"/>
    <col min="1271" max="1271" width="9.28515625" style="2" customWidth="1"/>
    <col min="1272" max="1272" width="10.5703125" style="2" customWidth="1"/>
    <col min="1273" max="1273" width="11.7109375" style="2" customWidth="1"/>
    <col min="1274" max="1274" width="1.140625" style="2" customWidth="1"/>
    <col min="1275" max="1275" width="9.28515625" style="2" customWidth="1"/>
    <col min="1276" max="1276" width="10.28515625" style="2" customWidth="1"/>
    <col min="1277" max="1277" width="8.85546875" style="2" customWidth="1"/>
    <col min="1278" max="1278" width="10.5703125" style="2" customWidth="1"/>
    <col min="1279" max="1279" width="10.85546875" style="2" customWidth="1"/>
    <col min="1280" max="1280" width="12" style="2" bestFit="1" customWidth="1"/>
    <col min="1281" max="1282" width="11" style="2" bestFit="1" customWidth="1"/>
    <col min="1283" max="1283" width="11.140625" style="2" bestFit="1" customWidth="1"/>
    <col min="1284" max="1284" width="10.140625" style="2" bestFit="1" customWidth="1"/>
    <col min="1285" max="1523" width="9.140625" style="2"/>
    <col min="1524" max="1524" width="13.5703125" style="2" customWidth="1"/>
    <col min="1525" max="1525" width="9.7109375" style="2" customWidth="1"/>
    <col min="1526" max="1526" width="10.140625" style="2" customWidth="1"/>
    <col min="1527" max="1527" width="9.28515625" style="2" customWidth="1"/>
    <col min="1528" max="1528" width="10.5703125" style="2" customWidth="1"/>
    <col min="1529" max="1529" width="11.7109375" style="2" customWidth="1"/>
    <col min="1530" max="1530" width="1.140625" style="2" customWidth="1"/>
    <col min="1531" max="1531" width="9.28515625" style="2" customWidth="1"/>
    <col min="1532" max="1532" width="10.28515625" style="2" customWidth="1"/>
    <col min="1533" max="1533" width="8.85546875" style="2" customWidth="1"/>
    <col min="1534" max="1534" width="10.5703125" style="2" customWidth="1"/>
    <col min="1535" max="1535" width="10.85546875" style="2" customWidth="1"/>
    <col min="1536" max="1536" width="12" style="2" bestFit="1" customWidth="1"/>
    <col min="1537" max="1538" width="11" style="2" bestFit="1" customWidth="1"/>
    <col min="1539" max="1539" width="11.140625" style="2" bestFit="1" customWidth="1"/>
    <col min="1540" max="1540" width="10.140625" style="2" bestFit="1" customWidth="1"/>
    <col min="1541" max="1779" width="9.140625" style="2"/>
    <col min="1780" max="1780" width="13.5703125" style="2" customWidth="1"/>
    <col min="1781" max="1781" width="9.7109375" style="2" customWidth="1"/>
    <col min="1782" max="1782" width="10.140625" style="2" customWidth="1"/>
    <col min="1783" max="1783" width="9.28515625" style="2" customWidth="1"/>
    <col min="1784" max="1784" width="10.5703125" style="2" customWidth="1"/>
    <col min="1785" max="1785" width="11.7109375" style="2" customWidth="1"/>
    <col min="1786" max="1786" width="1.140625" style="2" customWidth="1"/>
    <col min="1787" max="1787" width="9.28515625" style="2" customWidth="1"/>
    <col min="1788" max="1788" width="10.28515625" style="2" customWidth="1"/>
    <col min="1789" max="1789" width="8.85546875" style="2" customWidth="1"/>
    <col min="1790" max="1790" width="10.5703125" style="2" customWidth="1"/>
    <col min="1791" max="1791" width="10.85546875" style="2" customWidth="1"/>
    <col min="1792" max="1792" width="12" style="2" bestFit="1" customWidth="1"/>
    <col min="1793" max="1794" width="11" style="2" bestFit="1" customWidth="1"/>
    <col min="1795" max="1795" width="11.140625" style="2" bestFit="1" customWidth="1"/>
    <col min="1796" max="1796" width="10.140625" style="2" bestFit="1" customWidth="1"/>
    <col min="1797" max="2035" width="9.140625" style="2"/>
    <col min="2036" max="2036" width="13.5703125" style="2" customWidth="1"/>
    <col min="2037" max="2037" width="9.7109375" style="2" customWidth="1"/>
    <col min="2038" max="2038" width="10.140625" style="2" customWidth="1"/>
    <col min="2039" max="2039" width="9.28515625" style="2" customWidth="1"/>
    <col min="2040" max="2040" width="10.5703125" style="2" customWidth="1"/>
    <col min="2041" max="2041" width="11.7109375" style="2" customWidth="1"/>
    <col min="2042" max="2042" width="1.140625" style="2" customWidth="1"/>
    <col min="2043" max="2043" width="9.28515625" style="2" customWidth="1"/>
    <col min="2044" max="2044" width="10.28515625" style="2" customWidth="1"/>
    <col min="2045" max="2045" width="8.85546875" style="2" customWidth="1"/>
    <col min="2046" max="2046" width="10.5703125" style="2" customWidth="1"/>
    <col min="2047" max="2047" width="10.85546875" style="2" customWidth="1"/>
    <col min="2048" max="2048" width="12" style="2" bestFit="1" customWidth="1"/>
    <col min="2049" max="2050" width="11" style="2" bestFit="1" customWidth="1"/>
    <col min="2051" max="2051" width="11.140625" style="2" bestFit="1" customWidth="1"/>
    <col min="2052" max="2052" width="10.140625" style="2" bestFit="1" customWidth="1"/>
    <col min="2053" max="2291" width="9.140625" style="2"/>
    <col min="2292" max="2292" width="13.5703125" style="2" customWidth="1"/>
    <col min="2293" max="2293" width="9.7109375" style="2" customWidth="1"/>
    <col min="2294" max="2294" width="10.140625" style="2" customWidth="1"/>
    <col min="2295" max="2295" width="9.28515625" style="2" customWidth="1"/>
    <col min="2296" max="2296" width="10.5703125" style="2" customWidth="1"/>
    <col min="2297" max="2297" width="11.7109375" style="2" customWidth="1"/>
    <col min="2298" max="2298" width="1.140625" style="2" customWidth="1"/>
    <col min="2299" max="2299" width="9.28515625" style="2" customWidth="1"/>
    <col min="2300" max="2300" width="10.28515625" style="2" customWidth="1"/>
    <col min="2301" max="2301" width="8.85546875" style="2" customWidth="1"/>
    <col min="2302" max="2302" width="10.5703125" style="2" customWidth="1"/>
    <col min="2303" max="2303" width="10.85546875" style="2" customWidth="1"/>
    <col min="2304" max="2304" width="12" style="2" bestFit="1" customWidth="1"/>
    <col min="2305" max="2306" width="11" style="2" bestFit="1" customWidth="1"/>
    <col min="2307" max="2307" width="11.140625" style="2" bestFit="1" customWidth="1"/>
    <col min="2308" max="2308" width="10.140625" style="2" bestFit="1" customWidth="1"/>
    <col min="2309" max="2547" width="9.140625" style="2"/>
    <col min="2548" max="2548" width="13.5703125" style="2" customWidth="1"/>
    <col min="2549" max="2549" width="9.7109375" style="2" customWidth="1"/>
    <col min="2550" max="2550" width="10.140625" style="2" customWidth="1"/>
    <col min="2551" max="2551" width="9.28515625" style="2" customWidth="1"/>
    <col min="2552" max="2552" width="10.5703125" style="2" customWidth="1"/>
    <col min="2553" max="2553" width="11.7109375" style="2" customWidth="1"/>
    <col min="2554" max="2554" width="1.140625" style="2" customWidth="1"/>
    <col min="2555" max="2555" width="9.28515625" style="2" customWidth="1"/>
    <col min="2556" max="2556" width="10.28515625" style="2" customWidth="1"/>
    <col min="2557" max="2557" width="8.85546875" style="2" customWidth="1"/>
    <col min="2558" max="2558" width="10.5703125" style="2" customWidth="1"/>
    <col min="2559" max="2559" width="10.85546875" style="2" customWidth="1"/>
    <col min="2560" max="2560" width="12" style="2" bestFit="1" customWidth="1"/>
    <col min="2561" max="2562" width="11" style="2" bestFit="1" customWidth="1"/>
    <col min="2563" max="2563" width="11.140625" style="2" bestFit="1" customWidth="1"/>
    <col min="2564" max="2564" width="10.140625" style="2" bestFit="1" customWidth="1"/>
    <col min="2565" max="2803" width="9.140625" style="2"/>
    <col min="2804" max="2804" width="13.5703125" style="2" customWidth="1"/>
    <col min="2805" max="2805" width="9.7109375" style="2" customWidth="1"/>
    <col min="2806" max="2806" width="10.140625" style="2" customWidth="1"/>
    <col min="2807" max="2807" width="9.28515625" style="2" customWidth="1"/>
    <col min="2808" max="2808" width="10.5703125" style="2" customWidth="1"/>
    <col min="2809" max="2809" width="11.7109375" style="2" customWidth="1"/>
    <col min="2810" max="2810" width="1.140625" style="2" customWidth="1"/>
    <col min="2811" max="2811" width="9.28515625" style="2" customWidth="1"/>
    <col min="2812" max="2812" width="10.28515625" style="2" customWidth="1"/>
    <col min="2813" max="2813" width="8.85546875" style="2" customWidth="1"/>
    <col min="2814" max="2814" width="10.5703125" style="2" customWidth="1"/>
    <col min="2815" max="2815" width="10.85546875" style="2" customWidth="1"/>
    <col min="2816" max="2816" width="12" style="2" bestFit="1" customWidth="1"/>
    <col min="2817" max="2818" width="11" style="2" bestFit="1" customWidth="1"/>
    <col min="2819" max="2819" width="11.140625" style="2" bestFit="1" customWidth="1"/>
    <col min="2820" max="2820" width="10.140625" style="2" bestFit="1" customWidth="1"/>
    <col min="2821" max="3059" width="9.140625" style="2"/>
    <col min="3060" max="3060" width="13.5703125" style="2" customWidth="1"/>
    <col min="3061" max="3061" width="9.7109375" style="2" customWidth="1"/>
    <col min="3062" max="3062" width="10.140625" style="2" customWidth="1"/>
    <col min="3063" max="3063" width="9.28515625" style="2" customWidth="1"/>
    <col min="3064" max="3064" width="10.5703125" style="2" customWidth="1"/>
    <col min="3065" max="3065" width="11.7109375" style="2" customWidth="1"/>
    <col min="3066" max="3066" width="1.140625" style="2" customWidth="1"/>
    <col min="3067" max="3067" width="9.28515625" style="2" customWidth="1"/>
    <col min="3068" max="3068" width="10.28515625" style="2" customWidth="1"/>
    <col min="3069" max="3069" width="8.85546875" style="2" customWidth="1"/>
    <col min="3070" max="3070" width="10.5703125" style="2" customWidth="1"/>
    <col min="3071" max="3071" width="10.85546875" style="2" customWidth="1"/>
    <col min="3072" max="3072" width="12" style="2" bestFit="1" customWidth="1"/>
    <col min="3073" max="3074" width="11" style="2" bestFit="1" customWidth="1"/>
    <col min="3075" max="3075" width="11.140625" style="2" bestFit="1" customWidth="1"/>
    <col min="3076" max="3076" width="10.140625" style="2" bestFit="1" customWidth="1"/>
    <col min="3077" max="3315" width="9.140625" style="2"/>
    <col min="3316" max="3316" width="13.5703125" style="2" customWidth="1"/>
    <col min="3317" max="3317" width="9.7109375" style="2" customWidth="1"/>
    <col min="3318" max="3318" width="10.140625" style="2" customWidth="1"/>
    <col min="3319" max="3319" width="9.28515625" style="2" customWidth="1"/>
    <col min="3320" max="3320" width="10.5703125" style="2" customWidth="1"/>
    <col min="3321" max="3321" width="11.7109375" style="2" customWidth="1"/>
    <col min="3322" max="3322" width="1.140625" style="2" customWidth="1"/>
    <col min="3323" max="3323" width="9.28515625" style="2" customWidth="1"/>
    <col min="3324" max="3324" width="10.28515625" style="2" customWidth="1"/>
    <col min="3325" max="3325" width="8.85546875" style="2" customWidth="1"/>
    <col min="3326" max="3326" width="10.5703125" style="2" customWidth="1"/>
    <col min="3327" max="3327" width="10.85546875" style="2" customWidth="1"/>
    <col min="3328" max="3328" width="12" style="2" bestFit="1" customWidth="1"/>
    <col min="3329" max="3330" width="11" style="2" bestFit="1" customWidth="1"/>
    <col min="3331" max="3331" width="11.140625" style="2" bestFit="1" customWidth="1"/>
    <col min="3332" max="3332" width="10.140625" style="2" bestFit="1" customWidth="1"/>
    <col min="3333" max="3571" width="9.140625" style="2"/>
    <col min="3572" max="3572" width="13.5703125" style="2" customWidth="1"/>
    <col min="3573" max="3573" width="9.7109375" style="2" customWidth="1"/>
    <col min="3574" max="3574" width="10.140625" style="2" customWidth="1"/>
    <col min="3575" max="3575" width="9.28515625" style="2" customWidth="1"/>
    <col min="3576" max="3576" width="10.5703125" style="2" customWidth="1"/>
    <col min="3577" max="3577" width="11.7109375" style="2" customWidth="1"/>
    <col min="3578" max="3578" width="1.140625" style="2" customWidth="1"/>
    <col min="3579" max="3579" width="9.28515625" style="2" customWidth="1"/>
    <col min="3580" max="3580" width="10.28515625" style="2" customWidth="1"/>
    <col min="3581" max="3581" width="8.85546875" style="2" customWidth="1"/>
    <col min="3582" max="3582" width="10.5703125" style="2" customWidth="1"/>
    <col min="3583" max="3583" width="10.85546875" style="2" customWidth="1"/>
    <col min="3584" max="3584" width="12" style="2" bestFit="1" customWidth="1"/>
    <col min="3585" max="3586" width="11" style="2" bestFit="1" customWidth="1"/>
    <col min="3587" max="3587" width="11.140625" style="2" bestFit="1" customWidth="1"/>
    <col min="3588" max="3588" width="10.140625" style="2" bestFit="1" customWidth="1"/>
    <col min="3589" max="3827" width="9.140625" style="2"/>
    <col min="3828" max="3828" width="13.5703125" style="2" customWidth="1"/>
    <col min="3829" max="3829" width="9.7109375" style="2" customWidth="1"/>
    <col min="3830" max="3830" width="10.140625" style="2" customWidth="1"/>
    <col min="3831" max="3831" width="9.28515625" style="2" customWidth="1"/>
    <col min="3832" max="3832" width="10.5703125" style="2" customWidth="1"/>
    <col min="3833" max="3833" width="11.7109375" style="2" customWidth="1"/>
    <col min="3834" max="3834" width="1.140625" style="2" customWidth="1"/>
    <col min="3835" max="3835" width="9.28515625" style="2" customWidth="1"/>
    <col min="3836" max="3836" width="10.28515625" style="2" customWidth="1"/>
    <col min="3837" max="3837" width="8.85546875" style="2" customWidth="1"/>
    <col min="3838" max="3838" width="10.5703125" style="2" customWidth="1"/>
    <col min="3839" max="3839" width="10.85546875" style="2" customWidth="1"/>
    <col min="3840" max="3840" width="12" style="2" bestFit="1" customWidth="1"/>
    <col min="3841" max="3842" width="11" style="2" bestFit="1" customWidth="1"/>
    <col min="3843" max="3843" width="11.140625" style="2" bestFit="1" customWidth="1"/>
    <col min="3844" max="3844" width="10.140625" style="2" bestFit="1" customWidth="1"/>
    <col min="3845" max="4083" width="9.140625" style="2"/>
    <col min="4084" max="4084" width="13.5703125" style="2" customWidth="1"/>
    <col min="4085" max="4085" width="9.7109375" style="2" customWidth="1"/>
    <col min="4086" max="4086" width="10.140625" style="2" customWidth="1"/>
    <col min="4087" max="4087" width="9.28515625" style="2" customWidth="1"/>
    <col min="4088" max="4088" width="10.5703125" style="2" customWidth="1"/>
    <col min="4089" max="4089" width="11.7109375" style="2" customWidth="1"/>
    <col min="4090" max="4090" width="1.140625" style="2" customWidth="1"/>
    <col min="4091" max="4091" width="9.28515625" style="2" customWidth="1"/>
    <col min="4092" max="4092" width="10.28515625" style="2" customWidth="1"/>
    <col min="4093" max="4093" width="8.85546875" style="2" customWidth="1"/>
    <col min="4094" max="4094" width="10.5703125" style="2" customWidth="1"/>
    <col min="4095" max="4095" width="10.85546875" style="2" customWidth="1"/>
    <col min="4096" max="4096" width="12" style="2" bestFit="1" customWidth="1"/>
    <col min="4097" max="4098" width="11" style="2" bestFit="1" customWidth="1"/>
    <col min="4099" max="4099" width="11.140625" style="2" bestFit="1" customWidth="1"/>
    <col min="4100" max="4100" width="10.140625" style="2" bestFit="1" customWidth="1"/>
    <col min="4101" max="4339" width="9.140625" style="2"/>
    <col min="4340" max="4340" width="13.5703125" style="2" customWidth="1"/>
    <col min="4341" max="4341" width="9.7109375" style="2" customWidth="1"/>
    <col min="4342" max="4342" width="10.140625" style="2" customWidth="1"/>
    <col min="4343" max="4343" width="9.28515625" style="2" customWidth="1"/>
    <col min="4344" max="4344" width="10.5703125" style="2" customWidth="1"/>
    <col min="4345" max="4345" width="11.7109375" style="2" customWidth="1"/>
    <col min="4346" max="4346" width="1.140625" style="2" customWidth="1"/>
    <col min="4347" max="4347" width="9.28515625" style="2" customWidth="1"/>
    <col min="4348" max="4348" width="10.28515625" style="2" customWidth="1"/>
    <col min="4349" max="4349" width="8.85546875" style="2" customWidth="1"/>
    <col min="4350" max="4350" width="10.5703125" style="2" customWidth="1"/>
    <col min="4351" max="4351" width="10.85546875" style="2" customWidth="1"/>
    <col min="4352" max="4352" width="12" style="2" bestFit="1" customWidth="1"/>
    <col min="4353" max="4354" width="11" style="2" bestFit="1" customWidth="1"/>
    <col min="4355" max="4355" width="11.140625" style="2" bestFit="1" customWidth="1"/>
    <col min="4356" max="4356" width="10.140625" style="2" bestFit="1" customWidth="1"/>
    <col min="4357" max="4595" width="9.140625" style="2"/>
    <col min="4596" max="4596" width="13.5703125" style="2" customWidth="1"/>
    <col min="4597" max="4597" width="9.7109375" style="2" customWidth="1"/>
    <col min="4598" max="4598" width="10.140625" style="2" customWidth="1"/>
    <col min="4599" max="4599" width="9.28515625" style="2" customWidth="1"/>
    <col min="4600" max="4600" width="10.5703125" style="2" customWidth="1"/>
    <col min="4601" max="4601" width="11.7109375" style="2" customWidth="1"/>
    <col min="4602" max="4602" width="1.140625" style="2" customWidth="1"/>
    <col min="4603" max="4603" width="9.28515625" style="2" customWidth="1"/>
    <col min="4604" max="4604" width="10.28515625" style="2" customWidth="1"/>
    <col min="4605" max="4605" width="8.85546875" style="2" customWidth="1"/>
    <col min="4606" max="4606" width="10.5703125" style="2" customWidth="1"/>
    <col min="4607" max="4607" width="10.85546875" style="2" customWidth="1"/>
    <col min="4608" max="4608" width="12" style="2" bestFit="1" customWidth="1"/>
    <col min="4609" max="4610" width="11" style="2" bestFit="1" customWidth="1"/>
    <col min="4611" max="4611" width="11.140625" style="2" bestFit="1" customWidth="1"/>
    <col min="4612" max="4612" width="10.140625" style="2" bestFit="1" customWidth="1"/>
    <col min="4613" max="4851" width="9.140625" style="2"/>
    <col min="4852" max="4852" width="13.5703125" style="2" customWidth="1"/>
    <col min="4853" max="4853" width="9.7109375" style="2" customWidth="1"/>
    <col min="4854" max="4854" width="10.140625" style="2" customWidth="1"/>
    <col min="4855" max="4855" width="9.28515625" style="2" customWidth="1"/>
    <col min="4856" max="4856" width="10.5703125" style="2" customWidth="1"/>
    <col min="4857" max="4857" width="11.7109375" style="2" customWidth="1"/>
    <col min="4858" max="4858" width="1.140625" style="2" customWidth="1"/>
    <col min="4859" max="4859" width="9.28515625" style="2" customWidth="1"/>
    <col min="4860" max="4860" width="10.28515625" style="2" customWidth="1"/>
    <col min="4861" max="4861" width="8.85546875" style="2" customWidth="1"/>
    <col min="4862" max="4862" width="10.5703125" style="2" customWidth="1"/>
    <col min="4863" max="4863" width="10.85546875" style="2" customWidth="1"/>
    <col min="4864" max="4864" width="12" style="2" bestFit="1" customWidth="1"/>
    <col min="4865" max="4866" width="11" style="2" bestFit="1" customWidth="1"/>
    <col min="4867" max="4867" width="11.140625" style="2" bestFit="1" customWidth="1"/>
    <col min="4868" max="4868" width="10.140625" style="2" bestFit="1" customWidth="1"/>
    <col min="4869" max="5107" width="9.140625" style="2"/>
    <col min="5108" max="5108" width="13.5703125" style="2" customWidth="1"/>
    <col min="5109" max="5109" width="9.7109375" style="2" customWidth="1"/>
    <col min="5110" max="5110" width="10.140625" style="2" customWidth="1"/>
    <col min="5111" max="5111" width="9.28515625" style="2" customWidth="1"/>
    <col min="5112" max="5112" width="10.5703125" style="2" customWidth="1"/>
    <col min="5113" max="5113" width="11.7109375" style="2" customWidth="1"/>
    <col min="5114" max="5114" width="1.140625" style="2" customWidth="1"/>
    <col min="5115" max="5115" width="9.28515625" style="2" customWidth="1"/>
    <col min="5116" max="5116" width="10.28515625" style="2" customWidth="1"/>
    <col min="5117" max="5117" width="8.85546875" style="2" customWidth="1"/>
    <col min="5118" max="5118" width="10.5703125" style="2" customWidth="1"/>
    <col min="5119" max="5119" width="10.85546875" style="2" customWidth="1"/>
    <col min="5120" max="5120" width="12" style="2" bestFit="1" customWidth="1"/>
    <col min="5121" max="5122" width="11" style="2" bestFit="1" customWidth="1"/>
    <col min="5123" max="5123" width="11.140625" style="2" bestFit="1" customWidth="1"/>
    <col min="5124" max="5124" width="10.140625" style="2" bestFit="1" customWidth="1"/>
    <col min="5125" max="5363" width="9.140625" style="2"/>
    <col min="5364" max="5364" width="13.5703125" style="2" customWidth="1"/>
    <col min="5365" max="5365" width="9.7109375" style="2" customWidth="1"/>
    <col min="5366" max="5366" width="10.140625" style="2" customWidth="1"/>
    <col min="5367" max="5367" width="9.28515625" style="2" customWidth="1"/>
    <col min="5368" max="5368" width="10.5703125" style="2" customWidth="1"/>
    <col min="5369" max="5369" width="11.7109375" style="2" customWidth="1"/>
    <col min="5370" max="5370" width="1.140625" style="2" customWidth="1"/>
    <col min="5371" max="5371" width="9.28515625" style="2" customWidth="1"/>
    <col min="5372" max="5372" width="10.28515625" style="2" customWidth="1"/>
    <col min="5373" max="5373" width="8.85546875" style="2" customWidth="1"/>
    <col min="5374" max="5374" width="10.5703125" style="2" customWidth="1"/>
    <col min="5375" max="5375" width="10.85546875" style="2" customWidth="1"/>
    <col min="5376" max="5376" width="12" style="2" bestFit="1" customWidth="1"/>
    <col min="5377" max="5378" width="11" style="2" bestFit="1" customWidth="1"/>
    <col min="5379" max="5379" width="11.140625" style="2" bestFit="1" customWidth="1"/>
    <col min="5380" max="5380" width="10.140625" style="2" bestFit="1" customWidth="1"/>
    <col min="5381" max="5619" width="9.140625" style="2"/>
    <col min="5620" max="5620" width="13.5703125" style="2" customWidth="1"/>
    <col min="5621" max="5621" width="9.7109375" style="2" customWidth="1"/>
    <col min="5622" max="5622" width="10.140625" style="2" customWidth="1"/>
    <col min="5623" max="5623" width="9.28515625" style="2" customWidth="1"/>
    <col min="5624" max="5624" width="10.5703125" style="2" customWidth="1"/>
    <col min="5625" max="5625" width="11.7109375" style="2" customWidth="1"/>
    <col min="5626" max="5626" width="1.140625" style="2" customWidth="1"/>
    <col min="5627" max="5627" width="9.28515625" style="2" customWidth="1"/>
    <col min="5628" max="5628" width="10.28515625" style="2" customWidth="1"/>
    <col min="5629" max="5629" width="8.85546875" style="2" customWidth="1"/>
    <col min="5630" max="5630" width="10.5703125" style="2" customWidth="1"/>
    <col min="5631" max="5631" width="10.85546875" style="2" customWidth="1"/>
    <col min="5632" max="5632" width="12" style="2" bestFit="1" customWidth="1"/>
    <col min="5633" max="5634" width="11" style="2" bestFit="1" customWidth="1"/>
    <col min="5635" max="5635" width="11.140625" style="2" bestFit="1" customWidth="1"/>
    <col min="5636" max="5636" width="10.140625" style="2" bestFit="1" customWidth="1"/>
    <col min="5637" max="5875" width="9.140625" style="2"/>
    <col min="5876" max="5876" width="13.5703125" style="2" customWidth="1"/>
    <col min="5877" max="5877" width="9.7109375" style="2" customWidth="1"/>
    <col min="5878" max="5878" width="10.140625" style="2" customWidth="1"/>
    <col min="5879" max="5879" width="9.28515625" style="2" customWidth="1"/>
    <col min="5880" max="5880" width="10.5703125" style="2" customWidth="1"/>
    <col min="5881" max="5881" width="11.7109375" style="2" customWidth="1"/>
    <col min="5882" max="5882" width="1.140625" style="2" customWidth="1"/>
    <col min="5883" max="5883" width="9.28515625" style="2" customWidth="1"/>
    <col min="5884" max="5884" width="10.28515625" style="2" customWidth="1"/>
    <col min="5885" max="5885" width="8.85546875" style="2" customWidth="1"/>
    <col min="5886" max="5886" width="10.5703125" style="2" customWidth="1"/>
    <col min="5887" max="5887" width="10.85546875" style="2" customWidth="1"/>
    <col min="5888" max="5888" width="12" style="2" bestFit="1" customWidth="1"/>
    <col min="5889" max="5890" width="11" style="2" bestFit="1" customWidth="1"/>
    <col min="5891" max="5891" width="11.140625" style="2" bestFit="1" customWidth="1"/>
    <col min="5892" max="5892" width="10.140625" style="2" bestFit="1" customWidth="1"/>
    <col min="5893" max="6131" width="9.140625" style="2"/>
    <col min="6132" max="6132" width="13.5703125" style="2" customWidth="1"/>
    <col min="6133" max="6133" width="9.7109375" style="2" customWidth="1"/>
    <col min="6134" max="6134" width="10.140625" style="2" customWidth="1"/>
    <col min="6135" max="6135" width="9.28515625" style="2" customWidth="1"/>
    <col min="6136" max="6136" width="10.5703125" style="2" customWidth="1"/>
    <col min="6137" max="6137" width="11.7109375" style="2" customWidth="1"/>
    <col min="6138" max="6138" width="1.140625" style="2" customWidth="1"/>
    <col min="6139" max="6139" width="9.28515625" style="2" customWidth="1"/>
    <col min="6140" max="6140" width="10.28515625" style="2" customWidth="1"/>
    <col min="6141" max="6141" width="8.85546875" style="2" customWidth="1"/>
    <col min="6142" max="6142" width="10.5703125" style="2" customWidth="1"/>
    <col min="6143" max="6143" width="10.85546875" style="2" customWidth="1"/>
    <col min="6144" max="6144" width="12" style="2" bestFit="1" customWidth="1"/>
    <col min="6145" max="6146" width="11" style="2" bestFit="1" customWidth="1"/>
    <col min="6147" max="6147" width="11.140625" style="2" bestFit="1" customWidth="1"/>
    <col min="6148" max="6148" width="10.140625" style="2" bestFit="1" customWidth="1"/>
    <col min="6149" max="6387" width="9.140625" style="2"/>
    <col min="6388" max="6388" width="13.5703125" style="2" customWidth="1"/>
    <col min="6389" max="6389" width="9.7109375" style="2" customWidth="1"/>
    <col min="6390" max="6390" width="10.140625" style="2" customWidth="1"/>
    <col min="6391" max="6391" width="9.28515625" style="2" customWidth="1"/>
    <col min="6392" max="6392" width="10.5703125" style="2" customWidth="1"/>
    <col min="6393" max="6393" width="11.7109375" style="2" customWidth="1"/>
    <col min="6394" max="6394" width="1.140625" style="2" customWidth="1"/>
    <col min="6395" max="6395" width="9.28515625" style="2" customWidth="1"/>
    <col min="6396" max="6396" width="10.28515625" style="2" customWidth="1"/>
    <col min="6397" max="6397" width="8.85546875" style="2" customWidth="1"/>
    <col min="6398" max="6398" width="10.5703125" style="2" customWidth="1"/>
    <col min="6399" max="6399" width="10.85546875" style="2" customWidth="1"/>
    <col min="6400" max="6400" width="12" style="2" bestFit="1" customWidth="1"/>
    <col min="6401" max="6402" width="11" style="2" bestFit="1" customWidth="1"/>
    <col min="6403" max="6403" width="11.140625" style="2" bestFit="1" customWidth="1"/>
    <col min="6404" max="6404" width="10.140625" style="2" bestFit="1" customWidth="1"/>
    <col min="6405" max="6643" width="9.140625" style="2"/>
    <col min="6644" max="6644" width="13.5703125" style="2" customWidth="1"/>
    <col min="6645" max="6645" width="9.7109375" style="2" customWidth="1"/>
    <col min="6646" max="6646" width="10.140625" style="2" customWidth="1"/>
    <col min="6647" max="6647" width="9.28515625" style="2" customWidth="1"/>
    <col min="6648" max="6648" width="10.5703125" style="2" customWidth="1"/>
    <col min="6649" max="6649" width="11.7109375" style="2" customWidth="1"/>
    <col min="6650" max="6650" width="1.140625" style="2" customWidth="1"/>
    <col min="6651" max="6651" width="9.28515625" style="2" customWidth="1"/>
    <col min="6652" max="6652" width="10.28515625" style="2" customWidth="1"/>
    <col min="6653" max="6653" width="8.85546875" style="2" customWidth="1"/>
    <col min="6654" max="6654" width="10.5703125" style="2" customWidth="1"/>
    <col min="6655" max="6655" width="10.85546875" style="2" customWidth="1"/>
    <col min="6656" max="6656" width="12" style="2" bestFit="1" customWidth="1"/>
    <col min="6657" max="6658" width="11" style="2" bestFit="1" customWidth="1"/>
    <col min="6659" max="6659" width="11.140625" style="2" bestFit="1" customWidth="1"/>
    <col min="6660" max="6660" width="10.140625" style="2" bestFit="1" customWidth="1"/>
    <col min="6661" max="6899" width="9.140625" style="2"/>
    <col min="6900" max="6900" width="13.5703125" style="2" customWidth="1"/>
    <col min="6901" max="6901" width="9.7109375" style="2" customWidth="1"/>
    <col min="6902" max="6902" width="10.140625" style="2" customWidth="1"/>
    <col min="6903" max="6903" width="9.28515625" style="2" customWidth="1"/>
    <col min="6904" max="6904" width="10.5703125" style="2" customWidth="1"/>
    <col min="6905" max="6905" width="11.7109375" style="2" customWidth="1"/>
    <col min="6906" max="6906" width="1.140625" style="2" customWidth="1"/>
    <col min="6907" max="6907" width="9.28515625" style="2" customWidth="1"/>
    <col min="6908" max="6908" width="10.28515625" style="2" customWidth="1"/>
    <col min="6909" max="6909" width="8.85546875" style="2" customWidth="1"/>
    <col min="6910" max="6910" width="10.5703125" style="2" customWidth="1"/>
    <col min="6911" max="6911" width="10.85546875" style="2" customWidth="1"/>
    <col min="6912" max="6912" width="12" style="2" bestFit="1" customWidth="1"/>
    <col min="6913" max="6914" width="11" style="2" bestFit="1" customWidth="1"/>
    <col min="6915" max="6915" width="11.140625" style="2" bestFit="1" customWidth="1"/>
    <col min="6916" max="6916" width="10.140625" style="2" bestFit="1" customWidth="1"/>
    <col min="6917" max="7155" width="9.140625" style="2"/>
    <col min="7156" max="7156" width="13.5703125" style="2" customWidth="1"/>
    <col min="7157" max="7157" width="9.7109375" style="2" customWidth="1"/>
    <col min="7158" max="7158" width="10.140625" style="2" customWidth="1"/>
    <col min="7159" max="7159" width="9.28515625" style="2" customWidth="1"/>
    <col min="7160" max="7160" width="10.5703125" style="2" customWidth="1"/>
    <col min="7161" max="7161" width="11.7109375" style="2" customWidth="1"/>
    <col min="7162" max="7162" width="1.140625" style="2" customWidth="1"/>
    <col min="7163" max="7163" width="9.28515625" style="2" customWidth="1"/>
    <col min="7164" max="7164" width="10.28515625" style="2" customWidth="1"/>
    <col min="7165" max="7165" width="8.85546875" style="2" customWidth="1"/>
    <col min="7166" max="7166" width="10.5703125" style="2" customWidth="1"/>
    <col min="7167" max="7167" width="10.85546875" style="2" customWidth="1"/>
    <col min="7168" max="7168" width="12" style="2" bestFit="1" customWidth="1"/>
    <col min="7169" max="7170" width="11" style="2" bestFit="1" customWidth="1"/>
    <col min="7171" max="7171" width="11.140625" style="2" bestFit="1" customWidth="1"/>
    <col min="7172" max="7172" width="10.140625" style="2" bestFit="1" customWidth="1"/>
    <col min="7173" max="7411" width="9.140625" style="2"/>
    <col min="7412" max="7412" width="13.5703125" style="2" customWidth="1"/>
    <col min="7413" max="7413" width="9.7109375" style="2" customWidth="1"/>
    <col min="7414" max="7414" width="10.140625" style="2" customWidth="1"/>
    <col min="7415" max="7415" width="9.28515625" style="2" customWidth="1"/>
    <col min="7416" max="7416" width="10.5703125" style="2" customWidth="1"/>
    <col min="7417" max="7417" width="11.7109375" style="2" customWidth="1"/>
    <col min="7418" max="7418" width="1.140625" style="2" customWidth="1"/>
    <col min="7419" max="7419" width="9.28515625" style="2" customWidth="1"/>
    <col min="7420" max="7420" width="10.28515625" style="2" customWidth="1"/>
    <col min="7421" max="7421" width="8.85546875" style="2" customWidth="1"/>
    <col min="7422" max="7422" width="10.5703125" style="2" customWidth="1"/>
    <col min="7423" max="7423" width="10.85546875" style="2" customWidth="1"/>
    <col min="7424" max="7424" width="12" style="2" bestFit="1" customWidth="1"/>
    <col min="7425" max="7426" width="11" style="2" bestFit="1" customWidth="1"/>
    <col min="7427" max="7427" width="11.140625" style="2" bestFit="1" customWidth="1"/>
    <col min="7428" max="7428" width="10.140625" style="2" bestFit="1" customWidth="1"/>
    <col min="7429" max="7667" width="9.140625" style="2"/>
    <col min="7668" max="7668" width="13.5703125" style="2" customWidth="1"/>
    <col min="7669" max="7669" width="9.7109375" style="2" customWidth="1"/>
    <col min="7670" max="7670" width="10.140625" style="2" customWidth="1"/>
    <col min="7671" max="7671" width="9.28515625" style="2" customWidth="1"/>
    <col min="7672" max="7672" width="10.5703125" style="2" customWidth="1"/>
    <col min="7673" max="7673" width="11.7109375" style="2" customWidth="1"/>
    <col min="7674" max="7674" width="1.140625" style="2" customWidth="1"/>
    <col min="7675" max="7675" width="9.28515625" style="2" customWidth="1"/>
    <col min="7676" max="7676" width="10.28515625" style="2" customWidth="1"/>
    <col min="7677" max="7677" width="8.85546875" style="2" customWidth="1"/>
    <col min="7678" max="7678" width="10.5703125" style="2" customWidth="1"/>
    <col min="7679" max="7679" width="10.85546875" style="2" customWidth="1"/>
    <col min="7680" max="7680" width="12" style="2" bestFit="1" customWidth="1"/>
    <col min="7681" max="7682" width="11" style="2" bestFit="1" customWidth="1"/>
    <col min="7683" max="7683" width="11.140625" style="2" bestFit="1" customWidth="1"/>
    <col min="7684" max="7684" width="10.140625" style="2" bestFit="1" customWidth="1"/>
    <col min="7685" max="7923" width="9.140625" style="2"/>
    <col min="7924" max="7924" width="13.5703125" style="2" customWidth="1"/>
    <col min="7925" max="7925" width="9.7109375" style="2" customWidth="1"/>
    <col min="7926" max="7926" width="10.140625" style="2" customWidth="1"/>
    <col min="7927" max="7927" width="9.28515625" style="2" customWidth="1"/>
    <col min="7928" max="7928" width="10.5703125" style="2" customWidth="1"/>
    <col min="7929" max="7929" width="11.7109375" style="2" customWidth="1"/>
    <col min="7930" max="7930" width="1.140625" style="2" customWidth="1"/>
    <col min="7931" max="7931" width="9.28515625" style="2" customWidth="1"/>
    <col min="7932" max="7932" width="10.28515625" style="2" customWidth="1"/>
    <col min="7933" max="7933" width="8.85546875" style="2" customWidth="1"/>
    <col min="7934" max="7934" width="10.5703125" style="2" customWidth="1"/>
    <col min="7935" max="7935" width="10.85546875" style="2" customWidth="1"/>
    <col min="7936" max="7936" width="12" style="2" bestFit="1" customWidth="1"/>
    <col min="7937" max="7938" width="11" style="2" bestFit="1" customWidth="1"/>
    <col min="7939" max="7939" width="11.140625" style="2" bestFit="1" customWidth="1"/>
    <col min="7940" max="7940" width="10.140625" style="2" bestFit="1" customWidth="1"/>
    <col min="7941" max="8179" width="9.140625" style="2"/>
    <col min="8180" max="8180" width="13.5703125" style="2" customWidth="1"/>
    <col min="8181" max="8181" width="9.7109375" style="2" customWidth="1"/>
    <col min="8182" max="8182" width="10.140625" style="2" customWidth="1"/>
    <col min="8183" max="8183" width="9.28515625" style="2" customWidth="1"/>
    <col min="8184" max="8184" width="10.5703125" style="2" customWidth="1"/>
    <col min="8185" max="8185" width="11.7109375" style="2" customWidth="1"/>
    <col min="8186" max="8186" width="1.140625" style="2" customWidth="1"/>
    <col min="8187" max="8187" width="9.28515625" style="2" customWidth="1"/>
    <col min="8188" max="8188" width="10.28515625" style="2" customWidth="1"/>
    <col min="8189" max="8189" width="8.85546875" style="2" customWidth="1"/>
    <col min="8190" max="8190" width="10.5703125" style="2" customWidth="1"/>
    <col min="8191" max="8191" width="10.85546875" style="2" customWidth="1"/>
    <col min="8192" max="8192" width="12" style="2" bestFit="1" customWidth="1"/>
    <col min="8193" max="8194" width="11" style="2" bestFit="1" customWidth="1"/>
    <col min="8195" max="8195" width="11.140625" style="2" bestFit="1" customWidth="1"/>
    <col min="8196" max="8196" width="10.140625" style="2" bestFit="1" customWidth="1"/>
    <col min="8197" max="8435" width="9.140625" style="2"/>
    <col min="8436" max="8436" width="13.5703125" style="2" customWidth="1"/>
    <col min="8437" max="8437" width="9.7109375" style="2" customWidth="1"/>
    <col min="8438" max="8438" width="10.140625" style="2" customWidth="1"/>
    <col min="8439" max="8439" width="9.28515625" style="2" customWidth="1"/>
    <col min="8440" max="8440" width="10.5703125" style="2" customWidth="1"/>
    <col min="8441" max="8441" width="11.7109375" style="2" customWidth="1"/>
    <col min="8442" max="8442" width="1.140625" style="2" customWidth="1"/>
    <col min="8443" max="8443" width="9.28515625" style="2" customWidth="1"/>
    <col min="8444" max="8444" width="10.28515625" style="2" customWidth="1"/>
    <col min="8445" max="8445" width="8.85546875" style="2" customWidth="1"/>
    <col min="8446" max="8446" width="10.5703125" style="2" customWidth="1"/>
    <col min="8447" max="8447" width="10.85546875" style="2" customWidth="1"/>
    <col min="8448" max="8448" width="12" style="2" bestFit="1" customWidth="1"/>
    <col min="8449" max="8450" width="11" style="2" bestFit="1" customWidth="1"/>
    <col min="8451" max="8451" width="11.140625" style="2" bestFit="1" customWidth="1"/>
    <col min="8452" max="8452" width="10.140625" style="2" bestFit="1" customWidth="1"/>
    <col min="8453" max="8691" width="9.140625" style="2"/>
    <col min="8692" max="8692" width="13.5703125" style="2" customWidth="1"/>
    <col min="8693" max="8693" width="9.7109375" style="2" customWidth="1"/>
    <col min="8694" max="8694" width="10.140625" style="2" customWidth="1"/>
    <col min="8695" max="8695" width="9.28515625" style="2" customWidth="1"/>
    <col min="8696" max="8696" width="10.5703125" style="2" customWidth="1"/>
    <col min="8697" max="8697" width="11.7109375" style="2" customWidth="1"/>
    <col min="8698" max="8698" width="1.140625" style="2" customWidth="1"/>
    <col min="8699" max="8699" width="9.28515625" style="2" customWidth="1"/>
    <col min="8700" max="8700" width="10.28515625" style="2" customWidth="1"/>
    <col min="8701" max="8701" width="8.85546875" style="2" customWidth="1"/>
    <col min="8702" max="8702" width="10.5703125" style="2" customWidth="1"/>
    <col min="8703" max="8703" width="10.85546875" style="2" customWidth="1"/>
    <col min="8704" max="8704" width="12" style="2" bestFit="1" customWidth="1"/>
    <col min="8705" max="8706" width="11" style="2" bestFit="1" customWidth="1"/>
    <col min="8707" max="8707" width="11.140625" style="2" bestFit="1" customWidth="1"/>
    <col min="8708" max="8708" width="10.140625" style="2" bestFit="1" customWidth="1"/>
    <col min="8709" max="8947" width="9.140625" style="2"/>
    <col min="8948" max="8948" width="13.5703125" style="2" customWidth="1"/>
    <col min="8949" max="8949" width="9.7109375" style="2" customWidth="1"/>
    <col min="8950" max="8950" width="10.140625" style="2" customWidth="1"/>
    <col min="8951" max="8951" width="9.28515625" style="2" customWidth="1"/>
    <col min="8952" max="8952" width="10.5703125" style="2" customWidth="1"/>
    <col min="8953" max="8953" width="11.7109375" style="2" customWidth="1"/>
    <col min="8954" max="8954" width="1.140625" style="2" customWidth="1"/>
    <col min="8955" max="8955" width="9.28515625" style="2" customWidth="1"/>
    <col min="8956" max="8956" width="10.28515625" style="2" customWidth="1"/>
    <col min="8957" max="8957" width="8.85546875" style="2" customWidth="1"/>
    <col min="8958" max="8958" width="10.5703125" style="2" customWidth="1"/>
    <col min="8959" max="8959" width="10.85546875" style="2" customWidth="1"/>
    <col min="8960" max="8960" width="12" style="2" bestFit="1" customWidth="1"/>
    <col min="8961" max="8962" width="11" style="2" bestFit="1" customWidth="1"/>
    <col min="8963" max="8963" width="11.140625" style="2" bestFit="1" customWidth="1"/>
    <col min="8964" max="8964" width="10.140625" style="2" bestFit="1" customWidth="1"/>
    <col min="8965" max="9203" width="9.140625" style="2"/>
    <col min="9204" max="9204" width="13.5703125" style="2" customWidth="1"/>
    <col min="9205" max="9205" width="9.7109375" style="2" customWidth="1"/>
    <col min="9206" max="9206" width="10.140625" style="2" customWidth="1"/>
    <col min="9207" max="9207" width="9.28515625" style="2" customWidth="1"/>
    <col min="9208" max="9208" width="10.5703125" style="2" customWidth="1"/>
    <col min="9209" max="9209" width="11.7109375" style="2" customWidth="1"/>
    <col min="9210" max="9210" width="1.140625" style="2" customWidth="1"/>
    <col min="9211" max="9211" width="9.28515625" style="2" customWidth="1"/>
    <col min="9212" max="9212" width="10.28515625" style="2" customWidth="1"/>
    <col min="9213" max="9213" width="8.85546875" style="2" customWidth="1"/>
    <col min="9214" max="9214" width="10.5703125" style="2" customWidth="1"/>
    <col min="9215" max="9215" width="10.85546875" style="2" customWidth="1"/>
    <col min="9216" max="9216" width="12" style="2" bestFit="1" customWidth="1"/>
    <col min="9217" max="9218" width="11" style="2" bestFit="1" customWidth="1"/>
    <col min="9219" max="9219" width="11.140625" style="2" bestFit="1" customWidth="1"/>
    <col min="9220" max="9220" width="10.140625" style="2" bestFit="1" customWidth="1"/>
    <col min="9221" max="9459" width="9.140625" style="2"/>
    <col min="9460" max="9460" width="13.5703125" style="2" customWidth="1"/>
    <col min="9461" max="9461" width="9.7109375" style="2" customWidth="1"/>
    <col min="9462" max="9462" width="10.140625" style="2" customWidth="1"/>
    <col min="9463" max="9463" width="9.28515625" style="2" customWidth="1"/>
    <col min="9464" max="9464" width="10.5703125" style="2" customWidth="1"/>
    <col min="9465" max="9465" width="11.7109375" style="2" customWidth="1"/>
    <col min="9466" max="9466" width="1.140625" style="2" customWidth="1"/>
    <col min="9467" max="9467" width="9.28515625" style="2" customWidth="1"/>
    <col min="9468" max="9468" width="10.28515625" style="2" customWidth="1"/>
    <col min="9469" max="9469" width="8.85546875" style="2" customWidth="1"/>
    <col min="9470" max="9470" width="10.5703125" style="2" customWidth="1"/>
    <col min="9471" max="9471" width="10.85546875" style="2" customWidth="1"/>
    <col min="9472" max="9472" width="12" style="2" bestFit="1" customWidth="1"/>
    <col min="9473" max="9474" width="11" style="2" bestFit="1" customWidth="1"/>
    <col min="9475" max="9475" width="11.140625" style="2" bestFit="1" customWidth="1"/>
    <col min="9476" max="9476" width="10.140625" style="2" bestFit="1" customWidth="1"/>
    <col min="9477" max="9715" width="9.140625" style="2"/>
    <col min="9716" max="9716" width="13.5703125" style="2" customWidth="1"/>
    <col min="9717" max="9717" width="9.7109375" style="2" customWidth="1"/>
    <col min="9718" max="9718" width="10.140625" style="2" customWidth="1"/>
    <col min="9719" max="9719" width="9.28515625" style="2" customWidth="1"/>
    <col min="9720" max="9720" width="10.5703125" style="2" customWidth="1"/>
    <col min="9721" max="9721" width="11.7109375" style="2" customWidth="1"/>
    <col min="9722" max="9722" width="1.140625" style="2" customWidth="1"/>
    <col min="9723" max="9723" width="9.28515625" style="2" customWidth="1"/>
    <col min="9724" max="9724" width="10.28515625" style="2" customWidth="1"/>
    <col min="9725" max="9725" width="8.85546875" style="2" customWidth="1"/>
    <col min="9726" max="9726" width="10.5703125" style="2" customWidth="1"/>
    <col min="9727" max="9727" width="10.85546875" style="2" customWidth="1"/>
    <col min="9728" max="9728" width="12" style="2" bestFit="1" customWidth="1"/>
    <col min="9729" max="9730" width="11" style="2" bestFit="1" customWidth="1"/>
    <col min="9731" max="9731" width="11.140625" style="2" bestFit="1" customWidth="1"/>
    <col min="9732" max="9732" width="10.140625" style="2" bestFit="1" customWidth="1"/>
    <col min="9733" max="9971" width="9.140625" style="2"/>
    <col min="9972" max="9972" width="13.5703125" style="2" customWidth="1"/>
    <col min="9973" max="9973" width="9.7109375" style="2" customWidth="1"/>
    <col min="9974" max="9974" width="10.140625" style="2" customWidth="1"/>
    <col min="9975" max="9975" width="9.28515625" style="2" customWidth="1"/>
    <col min="9976" max="9976" width="10.5703125" style="2" customWidth="1"/>
    <col min="9977" max="9977" width="11.7109375" style="2" customWidth="1"/>
    <col min="9978" max="9978" width="1.140625" style="2" customWidth="1"/>
    <col min="9979" max="9979" width="9.28515625" style="2" customWidth="1"/>
    <col min="9980" max="9980" width="10.28515625" style="2" customWidth="1"/>
    <col min="9981" max="9981" width="8.85546875" style="2" customWidth="1"/>
    <col min="9982" max="9982" width="10.5703125" style="2" customWidth="1"/>
    <col min="9983" max="9983" width="10.85546875" style="2" customWidth="1"/>
    <col min="9984" max="9984" width="12" style="2" bestFit="1" customWidth="1"/>
    <col min="9985" max="9986" width="11" style="2" bestFit="1" customWidth="1"/>
    <col min="9987" max="9987" width="11.140625" style="2" bestFit="1" customWidth="1"/>
    <col min="9988" max="9988" width="10.140625" style="2" bestFit="1" customWidth="1"/>
    <col min="9989" max="10227" width="9.140625" style="2"/>
    <col min="10228" max="10228" width="13.5703125" style="2" customWidth="1"/>
    <col min="10229" max="10229" width="9.7109375" style="2" customWidth="1"/>
    <col min="10230" max="10230" width="10.140625" style="2" customWidth="1"/>
    <col min="10231" max="10231" width="9.28515625" style="2" customWidth="1"/>
    <col min="10232" max="10232" width="10.5703125" style="2" customWidth="1"/>
    <col min="10233" max="10233" width="11.7109375" style="2" customWidth="1"/>
    <col min="10234" max="10234" width="1.140625" style="2" customWidth="1"/>
    <col min="10235" max="10235" width="9.28515625" style="2" customWidth="1"/>
    <col min="10236" max="10236" width="10.28515625" style="2" customWidth="1"/>
    <col min="10237" max="10237" width="8.85546875" style="2" customWidth="1"/>
    <col min="10238" max="10238" width="10.5703125" style="2" customWidth="1"/>
    <col min="10239" max="10239" width="10.85546875" style="2" customWidth="1"/>
    <col min="10240" max="10240" width="12" style="2" bestFit="1" customWidth="1"/>
    <col min="10241" max="10242" width="11" style="2" bestFit="1" customWidth="1"/>
    <col min="10243" max="10243" width="11.140625" style="2" bestFit="1" customWidth="1"/>
    <col min="10244" max="10244" width="10.140625" style="2" bestFit="1" customWidth="1"/>
    <col min="10245" max="10483" width="9.140625" style="2"/>
    <col min="10484" max="10484" width="13.5703125" style="2" customWidth="1"/>
    <col min="10485" max="10485" width="9.7109375" style="2" customWidth="1"/>
    <col min="10486" max="10486" width="10.140625" style="2" customWidth="1"/>
    <col min="10487" max="10487" width="9.28515625" style="2" customWidth="1"/>
    <col min="10488" max="10488" width="10.5703125" style="2" customWidth="1"/>
    <col min="10489" max="10489" width="11.7109375" style="2" customWidth="1"/>
    <col min="10490" max="10490" width="1.140625" style="2" customWidth="1"/>
    <col min="10491" max="10491" width="9.28515625" style="2" customWidth="1"/>
    <col min="10492" max="10492" width="10.28515625" style="2" customWidth="1"/>
    <col min="10493" max="10493" width="8.85546875" style="2" customWidth="1"/>
    <col min="10494" max="10494" width="10.5703125" style="2" customWidth="1"/>
    <col min="10495" max="10495" width="10.85546875" style="2" customWidth="1"/>
    <col min="10496" max="10496" width="12" style="2" bestFit="1" customWidth="1"/>
    <col min="10497" max="10498" width="11" style="2" bestFit="1" customWidth="1"/>
    <col min="10499" max="10499" width="11.140625" style="2" bestFit="1" customWidth="1"/>
    <col min="10500" max="10500" width="10.140625" style="2" bestFit="1" customWidth="1"/>
    <col min="10501" max="10739" width="9.140625" style="2"/>
    <col min="10740" max="10740" width="13.5703125" style="2" customWidth="1"/>
    <col min="10741" max="10741" width="9.7109375" style="2" customWidth="1"/>
    <col min="10742" max="10742" width="10.140625" style="2" customWidth="1"/>
    <col min="10743" max="10743" width="9.28515625" style="2" customWidth="1"/>
    <col min="10744" max="10744" width="10.5703125" style="2" customWidth="1"/>
    <col min="10745" max="10745" width="11.7109375" style="2" customWidth="1"/>
    <col min="10746" max="10746" width="1.140625" style="2" customWidth="1"/>
    <col min="10747" max="10747" width="9.28515625" style="2" customWidth="1"/>
    <col min="10748" max="10748" width="10.28515625" style="2" customWidth="1"/>
    <col min="10749" max="10749" width="8.85546875" style="2" customWidth="1"/>
    <col min="10750" max="10750" width="10.5703125" style="2" customWidth="1"/>
    <col min="10751" max="10751" width="10.85546875" style="2" customWidth="1"/>
    <col min="10752" max="10752" width="12" style="2" bestFit="1" customWidth="1"/>
    <col min="10753" max="10754" width="11" style="2" bestFit="1" customWidth="1"/>
    <col min="10755" max="10755" width="11.140625" style="2" bestFit="1" customWidth="1"/>
    <col min="10756" max="10756" width="10.140625" style="2" bestFit="1" customWidth="1"/>
    <col min="10757" max="10995" width="9.140625" style="2"/>
    <col min="10996" max="10996" width="13.5703125" style="2" customWidth="1"/>
    <col min="10997" max="10997" width="9.7109375" style="2" customWidth="1"/>
    <col min="10998" max="10998" width="10.140625" style="2" customWidth="1"/>
    <col min="10999" max="10999" width="9.28515625" style="2" customWidth="1"/>
    <col min="11000" max="11000" width="10.5703125" style="2" customWidth="1"/>
    <col min="11001" max="11001" width="11.7109375" style="2" customWidth="1"/>
    <col min="11002" max="11002" width="1.140625" style="2" customWidth="1"/>
    <col min="11003" max="11003" width="9.28515625" style="2" customWidth="1"/>
    <col min="11004" max="11004" width="10.28515625" style="2" customWidth="1"/>
    <col min="11005" max="11005" width="8.85546875" style="2" customWidth="1"/>
    <col min="11006" max="11006" width="10.5703125" style="2" customWidth="1"/>
    <col min="11007" max="11007" width="10.85546875" style="2" customWidth="1"/>
    <col min="11008" max="11008" width="12" style="2" bestFit="1" customWidth="1"/>
    <col min="11009" max="11010" width="11" style="2" bestFit="1" customWidth="1"/>
    <col min="11011" max="11011" width="11.140625" style="2" bestFit="1" customWidth="1"/>
    <col min="11012" max="11012" width="10.140625" style="2" bestFit="1" customWidth="1"/>
    <col min="11013" max="11251" width="9.140625" style="2"/>
    <col min="11252" max="11252" width="13.5703125" style="2" customWidth="1"/>
    <col min="11253" max="11253" width="9.7109375" style="2" customWidth="1"/>
    <col min="11254" max="11254" width="10.140625" style="2" customWidth="1"/>
    <col min="11255" max="11255" width="9.28515625" style="2" customWidth="1"/>
    <col min="11256" max="11256" width="10.5703125" style="2" customWidth="1"/>
    <col min="11257" max="11257" width="11.7109375" style="2" customWidth="1"/>
    <col min="11258" max="11258" width="1.140625" style="2" customWidth="1"/>
    <col min="11259" max="11259" width="9.28515625" style="2" customWidth="1"/>
    <col min="11260" max="11260" width="10.28515625" style="2" customWidth="1"/>
    <col min="11261" max="11261" width="8.85546875" style="2" customWidth="1"/>
    <col min="11262" max="11262" width="10.5703125" style="2" customWidth="1"/>
    <col min="11263" max="11263" width="10.85546875" style="2" customWidth="1"/>
    <col min="11264" max="11264" width="12" style="2" bestFit="1" customWidth="1"/>
    <col min="11265" max="11266" width="11" style="2" bestFit="1" customWidth="1"/>
    <col min="11267" max="11267" width="11.140625" style="2" bestFit="1" customWidth="1"/>
    <col min="11268" max="11268" width="10.140625" style="2" bestFit="1" customWidth="1"/>
    <col min="11269" max="11507" width="9.140625" style="2"/>
    <col min="11508" max="11508" width="13.5703125" style="2" customWidth="1"/>
    <col min="11509" max="11509" width="9.7109375" style="2" customWidth="1"/>
    <col min="11510" max="11510" width="10.140625" style="2" customWidth="1"/>
    <col min="11511" max="11511" width="9.28515625" style="2" customWidth="1"/>
    <col min="11512" max="11512" width="10.5703125" style="2" customWidth="1"/>
    <col min="11513" max="11513" width="11.7109375" style="2" customWidth="1"/>
    <col min="11514" max="11514" width="1.140625" style="2" customWidth="1"/>
    <col min="11515" max="11515" width="9.28515625" style="2" customWidth="1"/>
    <col min="11516" max="11516" width="10.28515625" style="2" customWidth="1"/>
    <col min="11517" max="11517" width="8.85546875" style="2" customWidth="1"/>
    <col min="11518" max="11518" width="10.5703125" style="2" customWidth="1"/>
    <col min="11519" max="11519" width="10.85546875" style="2" customWidth="1"/>
    <col min="11520" max="11520" width="12" style="2" bestFit="1" customWidth="1"/>
    <col min="11521" max="11522" width="11" style="2" bestFit="1" customWidth="1"/>
    <col min="11523" max="11523" width="11.140625" style="2" bestFit="1" customWidth="1"/>
    <col min="11524" max="11524" width="10.140625" style="2" bestFit="1" customWidth="1"/>
    <col min="11525" max="11763" width="9.140625" style="2"/>
    <col min="11764" max="11764" width="13.5703125" style="2" customWidth="1"/>
    <col min="11765" max="11765" width="9.7109375" style="2" customWidth="1"/>
    <col min="11766" max="11766" width="10.140625" style="2" customWidth="1"/>
    <col min="11767" max="11767" width="9.28515625" style="2" customWidth="1"/>
    <col min="11768" max="11768" width="10.5703125" style="2" customWidth="1"/>
    <col min="11769" max="11769" width="11.7109375" style="2" customWidth="1"/>
    <col min="11770" max="11770" width="1.140625" style="2" customWidth="1"/>
    <col min="11771" max="11771" width="9.28515625" style="2" customWidth="1"/>
    <col min="11772" max="11772" width="10.28515625" style="2" customWidth="1"/>
    <col min="11773" max="11773" width="8.85546875" style="2" customWidth="1"/>
    <col min="11774" max="11774" width="10.5703125" style="2" customWidth="1"/>
    <col min="11775" max="11775" width="10.85546875" style="2" customWidth="1"/>
    <col min="11776" max="11776" width="12" style="2" bestFit="1" customWidth="1"/>
    <col min="11777" max="11778" width="11" style="2" bestFit="1" customWidth="1"/>
    <col min="11779" max="11779" width="11.140625" style="2" bestFit="1" customWidth="1"/>
    <col min="11780" max="11780" width="10.140625" style="2" bestFit="1" customWidth="1"/>
    <col min="11781" max="12019" width="9.140625" style="2"/>
    <col min="12020" max="12020" width="13.5703125" style="2" customWidth="1"/>
    <col min="12021" max="12021" width="9.7109375" style="2" customWidth="1"/>
    <col min="12022" max="12022" width="10.140625" style="2" customWidth="1"/>
    <col min="12023" max="12023" width="9.28515625" style="2" customWidth="1"/>
    <col min="12024" max="12024" width="10.5703125" style="2" customWidth="1"/>
    <col min="12025" max="12025" width="11.7109375" style="2" customWidth="1"/>
    <col min="12026" max="12026" width="1.140625" style="2" customWidth="1"/>
    <col min="12027" max="12027" width="9.28515625" style="2" customWidth="1"/>
    <col min="12028" max="12028" width="10.28515625" style="2" customWidth="1"/>
    <col min="12029" max="12029" width="8.85546875" style="2" customWidth="1"/>
    <col min="12030" max="12030" width="10.5703125" style="2" customWidth="1"/>
    <col min="12031" max="12031" width="10.85546875" style="2" customWidth="1"/>
    <col min="12032" max="12032" width="12" style="2" bestFit="1" customWidth="1"/>
    <col min="12033" max="12034" width="11" style="2" bestFit="1" customWidth="1"/>
    <col min="12035" max="12035" width="11.140625" style="2" bestFit="1" customWidth="1"/>
    <col min="12036" max="12036" width="10.140625" style="2" bestFit="1" customWidth="1"/>
    <col min="12037" max="12275" width="9.140625" style="2"/>
    <col min="12276" max="12276" width="13.5703125" style="2" customWidth="1"/>
    <col min="12277" max="12277" width="9.7109375" style="2" customWidth="1"/>
    <col min="12278" max="12278" width="10.140625" style="2" customWidth="1"/>
    <col min="12279" max="12279" width="9.28515625" style="2" customWidth="1"/>
    <col min="12280" max="12280" width="10.5703125" style="2" customWidth="1"/>
    <col min="12281" max="12281" width="11.7109375" style="2" customWidth="1"/>
    <col min="12282" max="12282" width="1.140625" style="2" customWidth="1"/>
    <col min="12283" max="12283" width="9.28515625" style="2" customWidth="1"/>
    <col min="12284" max="12284" width="10.28515625" style="2" customWidth="1"/>
    <col min="12285" max="12285" width="8.85546875" style="2" customWidth="1"/>
    <col min="12286" max="12286" width="10.5703125" style="2" customWidth="1"/>
    <col min="12287" max="12287" width="10.85546875" style="2" customWidth="1"/>
    <col min="12288" max="12288" width="12" style="2" bestFit="1" customWidth="1"/>
    <col min="12289" max="12290" width="11" style="2" bestFit="1" customWidth="1"/>
    <col min="12291" max="12291" width="11.140625" style="2" bestFit="1" customWidth="1"/>
    <col min="12292" max="12292" width="10.140625" style="2" bestFit="1" customWidth="1"/>
    <col min="12293" max="12531" width="9.140625" style="2"/>
    <col min="12532" max="12532" width="13.5703125" style="2" customWidth="1"/>
    <col min="12533" max="12533" width="9.7109375" style="2" customWidth="1"/>
    <col min="12534" max="12534" width="10.140625" style="2" customWidth="1"/>
    <col min="12535" max="12535" width="9.28515625" style="2" customWidth="1"/>
    <col min="12536" max="12536" width="10.5703125" style="2" customWidth="1"/>
    <col min="12537" max="12537" width="11.7109375" style="2" customWidth="1"/>
    <col min="12538" max="12538" width="1.140625" style="2" customWidth="1"/>
    <col min="12539" max="12539" width="9.28515625" style="2" customWidth="1"/>
    <col min="12540" max="12540" width="10.28515625" style="2" customWidth="1"/>
    <col min="12541" max="12541" width="8.85546875" style="2" customWidth="1"/>
    <col min="12542" max="12542" width="10.5703125" style="2" customWidth="1"/>
    <col min="12543" max="12543" width="10.85546875" style="2" customWidth="1"/>
    <col min="12544" max="12544" width="12" style="2" bestFit="1" customWidth="1"/>
    <col min="12545" max="12546" width="11" style="2" bestFit="1" customWidth="1"/>
    <col min="12547" max="12547" width="11.140625" style="2" bestFit="1" customWidth="1"/>
    <col min="12548" max="12548" width="10.140625" style="2" bestFit="1" customWidth="1"/>
    <col min="12549" max="12787" width="9.140625" style="2"/>
    <col min="12788" max="12788" width="13.5703125" style="2" customWidth="1"/>
    <col min="12789" max="12789" width="9.7109375" style="2" customWidth="1"/>
    <col min="12790" max="12790" width="10.140625" style="2" customWidth="1"/>
    <col min="12791" max="12791" width="9.28515625" style="2" customWidth="1"/>
    <col min="12792" max="12792" width="10.5703125" style="2" customWidth="1"/>
    <col min="12793" max="12793" width="11.7109375" style="2" customWidth="1"/>
    <col min="12794" max="12794" width="1.140625" style="2" customWidth="1"/>
    <col min="12795" max="12795" width="9.28515625" style="2" customWidth="1"/>
    <col min="12796" max="12796" width="10.28515625" style="2" customWidth="1"/>
    <col min="12797" max="12797" width="8.85546875" style="2" customWidth="1"/>
    <col min="12798" max="12798" width="10.5703125" style="2" customWidth="1"/>
    <col min="12799" max="12799" width="10.85546875" style="2" customWidth="1"/>
    <col min="12800" max="12800" width="12" style="2" bestFit="1" customWidth="1"/>
    <col min="12801" max="12802" width="11" style="2" bestFit="1" customWidth="1"/>
    <col min="12803" max="12803" width="11.140625" style="2" bestFit="1" customWidth="1"/>
    <col min="12804" max="12804" width="10.140625" style="2" bestFit="1" customWidth="1"/>
    <col min="12805" max="13043" width="9.140625" style="2"/>
    <col min="13044" max="13044" width="13.5703125" style="2" customWidth="1"/>
    <col min="13045" max="13045" width="9.7109375" style="2" customWidth="1"/>
    <col min="13046" max="13046" width="10.140625" style="2" customWidth="1"/>
    <col min="13047" max="13047" width="9.28515625" style="2" customWidth="1"/>
    <col min="13048" max="13048" width="10.5703125" style="2" customWidth="1"/>
    <col min="13049" max="13049" width="11.7109375" style="2" customWidth="1"/>
    <col min="13050" max="13050" width="1.140625" style="2" customWidth="1"/>
    <col min="13051" max="13051" width="9.28515625" style="2" customWidth="1"/>
    <col min="13052" max="13052" width="10.28515625" style="2" customWidth="1"/>
    <col min="13053" max="13053" width="8.85546875" style="2" customWidth="1"/>
    <col min="13054" max="13054" width="10.5703125" style="2" customWidth="1"/>
    <col min="13055" max="13055" width="10.85546875" style="2" customWidth="1"/>
    <col min="13056" max="13056" width="12" style="2" bestFit="1" customWidth="1"/>
    <col min="13057" max="13058" width="11" style="2" bestFit="1" customWidth="1"/>
    <col min="13059" max="13059" width="11.140625" style="2" bestFit="1" customWidth="1"/>
    <col min="13060" max="13060" width="10.140625" style="2" bestFit="1" customWidth="1"/>
    <col min="13061" max="13299" width="9.140625" style="2"/>
    <col min="13300" max="13300" width="13.5703125" style="2" customWidth="1"/>
    <col min="13301" max="13301" width="9.7109375" style="2" customWidth="1"/>
    <col min="13302" max="13302" width="10.140625" style="2" customWidth="1"/>
    <col min="13303" max="13303" width="9.28515625" style="2" customWidth="1"/>
    <col min="13304" max="13304" width="10.5703125" style="2" customWidth="1"/>
    <col min="13305" max="13305" width="11.7109375" style="2" customWidth="1"/>
    <col min="13306" max="13306" width="1.140625" style="2" customWidth="1"/>
    <col min="13307" max="13307" width="9.28515625" style="2" customWidth="1"/>
    <col min="13308" max="13308" width="10.28515625" style="2" customWidth="1"/>
    <col min="13309" max="13309" width="8.85546875" style="2" customWidth="1"/>
    <col min="13310" max="13310" width="10.5703125" style="2" customWidth="1"/>
    <col min="13311" max="13311" width="10.85546875" style="2" customWidth="1"/>
    <col min="13312" max="13312" width="12" style="2" bestFit="1" customWidth="1"/>
    <col min="13313" max="13314" width="11" style="2" bestFit="1" customWidth="1"/>
    <col min="13315" max="13315" width="11.140625" style="2" bestFit="1" customWidth="1"/>
    <col min="13316" max="13316" width="10.140625" style="2" bestFit="1" customWidth="1"/>
    <col min="13317" max="13555" width="9.140625" style="2"/>
    <col min="13556" max="13556" width="13.5703125" style="2" customWidth="1"/>
    <col min="13557" max="13557" width="9.7109375" style="2" customWidth="1"/>
    <col min="13558" max="13558" width="10.140625" style="2" customWidth="1"/>
    <col min="13559" max="13559" width="9.28515625" style="2" customWidth="1"/>
    <col min="13560" max="13560" width="10.5703125" style="2" customWidth="1"/>
    <col min="13561" max="13561" width="11.7109375" style="2" customWidth="1"/>
    <col min="13562" max="13562" width="1.140625" style="2" customWidth="1"/>
    <col min="13563" max="13563" width="9.28515625" style="2" customWidth="1"/>
    <col min="13564" max="13564" width="10.28515625" style="2" customWidth="1"/>
    <col min="13565" max="13565" width="8.85546875" style="2" customWidth="1"/>
    <col min="13566" max="13566" width="10.5703125" style="2" customWidth="1"/>
    <col min="13567" max="13567" width="10.85546875" style="2" customWidth="1"/>
    <col min="13568" max="13568" width="12" style="2" bestFit="1" customWidth="1"/>
    <col min="13569" max="13570" width="11" style="2" bestFit="1" customWidth="1"/>
    <col min="13571" max="13571" width="11.140625" style="2" bestFit="1" customWidth="1"/>
    <col min="13572" max="13572" width="10.140625" style="2" bestFit="1" customWidth="1"/>
    <col min="13573" max="13811" width="9.140625" style="2"/>
    <col min="13812" max="13812" width="13.5703125" style="2" customWidth="1"/>
    <col min="13813" max="13813" width="9.7109375" style="2" customWidth="1"/>
    <col min="13814" max="13814" width="10.140625" style="2" customWidth="1"/>
    <col min="13815" max="13815" width="9.28515625" style="2" customWidth="1"/>
    <col min="13816" max="13816" width="10.5703125" style="2" customWidth="1"/>
    <col min="13817" max="13817" width="11.7109375" style="2" customWidth="1"/>
    <col min="13818" max="13818" width="1.140625" style="2" customWidth="1"/>
    <col min="13819" max="13819" width="9.28515625" style="2" customWidth="1"/>
    <col min="13820" max="13820" width="10.28515625" style="2" customWidth="1"/>
    <col min="13821" max="13821" width="8.85546875" style="2" customWidth="1"/>
    <col min="13822" max="13822" width="10.5703125" style="2" customWidth="1"/>
    <col min="13823" max="13823" width="10.85546875" style="2" customWidth="1"/>
    <col min="13824" max="13824" width="12" style="2" bestFit="1" customWidth="1"/>
    <col min="13825" max="13826" width="11" style="2" bestFit="1" customWidth="1"/>
    <col min="13827" max="13827" width="11.140625" style="2" bestFit="1" customWidth="1"/>
    <col min="13828" max="13828" width="10.140625" style="2" bestFit="1" customWidth="1"/>
    <col min="13829" max="14067" width="9.140625" style="2"/>
    <col min="14068" max="14068" width="13.5703125" style="2" customWidth="1"/>
    <col min="14069" max="14069" width="9.7109375" style="2" customWidth="1"/>
    <col min="14070" max="14070" width="10.140625" style="2" customWidth="1"/>
    <col min="14071" max="14071" width="9.28515625" style="2" customWidth="1"/>
    <col min="14072" max="14072" width="10.5703125" style="2" customWidth="1"/>
    <col min="14073" max="14073" width="11.7109375" style="2" customWidth="1"/>
    <col min="14074" max="14074" width="1.140625" style="2" customWidth="1"/>
    <col min="14075" max="14075" width="9.28515625" style="2" customWidth="1"/>
    <col min="14076" max="14076" width="10.28515625" style="2" customWidth="1"/>
    <col min="14077" max="14077" width="8.85546875" style="2" customWidth="1"/>
    <col min="14078" max="14078" width="10.5703125" style="2" customWidth="1"/>
    <col min="14079" max="14079" width="10.85546875" style="2" customWidth="1"/>
    <col min="14080" max="14080" width="12" style="2" bestFit="1" customWidth="1"/>
    <col min="14081" max="14082" width="11" style="2" bestFit="1" customWidth="1"/>
    <col min="14083" max="14083" width="11.140625" style="2" bestFit="1" customWidth="1"/>
    <col min="14084" max="14084" width="10.140625" style="2" bestFit="1" customWidth="1"/>
    <col min="14085" max="14323" width="9.140625" style="2"/>
    <col min="14324" max="14324" width="13.5703125" style="2" customWidth="1"/>
    <col min="14325" max="14325" width="9.7109375" style="2" customWidth="1"/>
    <col min="14326" max="14326" width="10.140625" style="2" customWidth="1"/>
    <col min="14327" max="14327" width="9.28515625" style="2" customWidth="1"/>
    <col min="14328" max="14328" width="10.5703125" style="2" customWidth="1"/>
    <col min="14329" max="14329" width="11.7109375" style="2" customWidth="1"/>
    <col min="14330" max="14330" width="1.140625" style="2" customWidth="1"/>
    <col min="14331" max="14331" width="9.28515625" style="2" customWidth="1"/>
    <col min="14332" max="14332" width="10.28515625" style="2" customWidth="1"/>
    <col min="14333" max="14333" width="8.85546875" style="2" customWidth="1"/>
    <col min="14334" max="14334" width="10.5703125" style="2" customWidth="1"/>
    <col min="14335" max="14335" width="10.85546875" style="2" customWidth="1"/>
    <col min="14336" max="14336" width="12" style="2" bestFit="1" customWidth="1"/>
    <col min="14337" max="14338" width="11" style="2" bestFit="1" customWidth="1"/>
    <col min="14339" max="14339" width="11.140625" style="2" bestFit="1" customWidth="1"/>
    <col min="14340" max="14340" width="10.140625" style="2" bestFit="1" customWidth="1"/>
    <col min="14341" max="14579" width="9.140625" style="2"/>
    <col min="14580" max="14580" width="13.5703125" style="2" customWidth="1"/>
    <col min="14581" max="14581" width="9.7109375" style="2" customWidth="1"/>
    <col min="14582" max="14582" width="10.140625" style="2" customWidth="1"/>
    <col min="14583" max="14583" width="9.28515625" style="2" customWidth="1"/>
    <col min="14584" max="14584" width="10.5703125" style="2" customWidth="1"/>
    <col min="14585" max="14585" width="11.7109375" style="2" customWidth="1"/>
    <col min="14586" max="14586" width="1.140625" style="2" customWidth="1"/>
    <col min="14587" max="14587" width="9.28515625" style="2" customWidth="1"/>
    <col min="14588" max="14588" width="10.28515625" style="2" customWidth="1"/>
    <col min="14589" max="14589" width="8.85546875" style="2" customWidth="1"/>
    <col min="14590" max="14590" width="10.5703125" style="2" customWidth="1"/>
    <col min="14591" max="14591" width="10.85546875" style="2" customWidth="1"/>
    <col min="14592" max="14592" width="12" style="2" bestFit="1" customWidth="1"/>
    <col min="14593" max="14594" width="11" style="2" bestFit="1" customWidth="1"/>
    <col min="14595" max="14595" width="11.140625" style="2" bestFit="1" customWidth="1"/>
    <col min="14596" max="14596" width="10.140625" style="2" bestFit="1" customWidth="1"/>
    <col min="14597" max="14835" width="9.140625" style="2"/>
    <col min="14836" max="14836" width="13.5703125" style="2" customWidth="1"/>
    <col min="14837" max="14837" width="9.7109375" style="2" customWidth="1"/>
    <col min="14838" max="14838" width="10.140625" style="2" customWidth="1"/>
    <col min="14839" max="14839" width="9.28515625" style="2" customWidth="1"/>
    <col min="14840" max="14840" width="10.5703125" style="2" customWidth="1"/>
    <col min="14841" max="14841" width="11.7109375" style="2" customWidth="1"/>
    <col min="14842" max="14842" width="1.140625" style="2" customWidth="1"/>
    <col min="14843" max="14843" width="9.28515625" style="2" customWidth="1"/>
    <col min="14844" max="14844" width="10.28515625" style="2" customWidth="1"/>
    <col min="14845" max="14845" width="8.85546875" style="2" customWidth="1"/>
    <col min="14846" max="14846" width="10.5703125" style="2" customWidth="1"/>
    <col min="14847" max="14847" width="10.85546875" style="2" customWidth="1"/>
    <col min="14848" max="14848" width="12" style="2" bestFit="1" customWidth="1"/>
    <col min="14849" max="14850" width="11" style="2" bestFit="1" customWidth="1"/>
    <col min="14851" max="14851" width="11.140625" style="2" bestFit="1" customWidth="1"/>
    <col min="14852" max="14852" width="10.140625" style="2" bestFit="1" customWidth="1"/>
    <col min="14853" max="15091" width="9.140625" style="2"/>
    <col min="15092" max="15092" width="13.5703125" style="2" customWidth="1"/>
    <col min="15093" max="15093" width="9.7109375" style="2" customWidth="1"/>
    <col min="15094" max="15094" width="10.140625" style="2" customWidth="1"/>
    <col min="15095" max="15095" width="9.28515625" style="2" customWidth="1"/>
    <col min="15096" max="15096" width="10.5703125" style="2" customWidth="1"/>
    <col min="15097" max="15097" width="11.7109375" style="2" customWidth="1"/>
    <col min="15098" max="15098" width="1.140625" style="2" customWidth="1"/>
    <col min="15099" max="15099" width="9.28515625" style="2" customWidth="1"/>
    <col min="15100" max="15100" width="10.28515625" style="2" customWidth="1"/>
    <col min="15101" max="15101" width="8.85546875" style="2" customWidth="1"/>
    <col min="15102" max="15102" width="10.5703125" style="2" customWidth="1"/>
    <col min="15103" max="15103" width="10.85546875" style="2" customWidth="1"/>
    <col min="15104" max="15104" width="12" style="2" bestFit="1" customWidth="1"/>
    <col min="15105" max="15106" width="11" style="2" bestFit="1" customWidth="1"/>
    <col min="15107" max="15107" width="11.140625" style="2" bestFit="1" customWidth="1"/>
    <col min="15108" max="15108" width="10.140625" style="2" bestFit="1" customWidth="1"/>
    <col min="15109" max="15347" width="9.140625" style="2"/>
    <col min="15348" max="15348" width="13.5703125" style="2" customWidth="1"/>
    <col min="15349" max="15349" width="9.7109375" style="2" customWidth="1"/>
    <col min="15350" max="15350" width="10.140625" style="2" customWidth="1"/>
    <col min="15351" max="15351" width="9.28515625" style="2" customWidth="1"/>
    <col min="15352" max="15352" width="10.5703125" style="2" customWidth="1"/>
    <col min="15353" max="15353" width="11.7109375" style="2" customWidth="1"/>
    <col min="15354" max="15354" width="1.140625" style="2" customWidth="1"/>
    <col min="15355" max="15355" width="9.28515625" style="2" customWidth="1"/>
    <col min="15356" max="15356" width="10.28515625" style="2" customWidth="1"/>
    <col min="15357" max="15357" width="8.85546875" style="2" customWidth="1"/>
    <col min="15358" max="15358" width="10.5703125" style="2" customWidth="1"/>
    <col min="15359" max="15359" width="10.85546875" style="2" customWidth="1"/>
    <col min="15360" max="15360" width="12" style="2" bestFit="1" customWidth="1"/>
    <col min="15361" max="15362" width="11" style="2" bestFit="1" customWidth="1"/>
    <col min="15363" max="15363" width="11.140625" style="2" bestFit="1" customWidth="1"/>
    <col min="15364" max="15364" width="10.140625" style="2" bestFit="1" customWidth="1"/>
    <col min="15365" max="15603" width="9.140625" style="2"/>
    <col min="15604" max="15604" width="13.5703125" style="2" customWidth="1"/>
    <col min="15605" max="15605" width="9.7109375" style="2" customWidth="1"/>
    <col min="15606" max="15606" width="10.140625" style="2" customWidth="1"/>
    <col min="15607" max="15607" width="9.28515625" style="2" customWidth="1"/>
    <col min="15608" max="15608" width="10.5703125" style="2" customWidth="1"/>
    <col min="15609" max="15609" width="11.7109375" style="2" customWidth="1"/>
    <col min="15610" max="15610" width="1.140625" style="2" customWidth="1"/>
    <col min="15611" max="15611" width="9.28515625" style="2" customWidth="1"/>
    <col min="15612" max="15612" width="10.28515625" style="2" customWidth="1"/>
    <col min="15613" max="15613" width="8.85546875" style="2" customWidth="1"/>
    <col min="15614" max="15614" width="10.5703125" style="2" customWidth="1"/>
    <col min="15615" max="15615" width="10.85546875" style="2" customWidth="1"/>
    <col min="15616" max="15616" width="12" style="2" bestFit="1" customWidth="1"/>
    <col min="15617" max="15618" width="11" style="2" bestFit="1" customWidth="1"/>
    <col min="15619" max="15619" width="11.140625" style="2" bestFit="1" customWidth="1"/>
    <col min="15620" max="15620" width="10.140625" style="2" bestFit="1" customWidth="1"/>
    <col min="15621" max="15859" width="9.140625" style="2"/>
    <col min="15860" max="15860" width="13.5703125" style="2" customWidth="1"/>
    <col min="15861" max="15861" width="9.7109375" style="2" customWidth="1"/>
    <col min="15862" max="15862" width="10.140625" style="2" customWidth="1"/>
    <col min="15863" max="15863" width="9.28515625" style="2" customWidth="1"/>
    <col min="15864" max="15864" width="10.5703125" style="2" customWidth="1"/>
    <col min="15865" max="15865" width="11.7109375" style="2" customWidth="1"/>
    <col min="15866" max="15866" width="1.140625" style="2" customWidth="1"/>
    <col min="15867" max="15867" width="9.28515625" style="2" customWidth="1"/>
    <col min="15868" max="15868" width="10.28515625" style="2" customWidth="1"/>
    <col min="15869" max="15869" width="8.85546875" style="2" customWidth="1"/>
    <col min="15870" max="15870" width="10.5703125" style="2" customWidth="1"/>
    <col min="15871" max="15871" width="10.85546875" style="2" customWidth="1"/>
    <col min="15872" max="15872" width="12" style="2" bestFit="1" customWidth="1"/>
    <col min="15873" max="15874" width="11" style="2" bestFit="1" customWidth="1"/>
    <col min="15875" max="15875" width="11.140625" style="2" bestFit="1" customWidth="1"/>
    <col min="15876" max="15876" width="10.140625" style="2" bestFit="1" customWidth="1"/>
    <col min="15877" max="16115" width="9.140625" style="2"/>
    <col min="16116" max="16116" width="13.5703125" style="2" customWidth="1"/>
    <col min="16117" max="16117" width="9.7109375" style="2" customWidth="1"/>
    <col min="16118" max="16118" width="10.140625" style="2" customWidth="1"/>
    <col min="16119" max="16119" width="9.28515625" style="2" customWidth="1"/>
    <col min="16120" max="16120" width="10.5703125" style="2" customWidth="1"/>
    <col min="16121" max="16121" width="11.7109375" style="2" customWidth="1"/>
    <col min="16122" max="16122" width="1.140625" style="2" customWidth="1"/>
    <col min="16123" max="16123" width="9.28515625" style="2" customWidth="1"/>
    <col min="16124" max="16124" width="10.28515625" style="2" customWidth="1"/>
    <col min="16125" max="16125" width="8.85546875" style="2" customWidth="1"/>
    <col min="16126" max="16126" width="10.5703125" style="2" customWidth="1"/>
    <col min="16127" max="16127" width="10.85546875" style="2" customWidth="1"/>
    <col min="16128" max="16128" width="12" style="2" bestFit="1" customWidth="1"/>
    <col min="16129" max="16130" width="11" style="2" bestFit="1" customWidth="1"/>
    <col min="16131" max="16131" width="11.140625" style="2" bestFit="1" customWidth="1"/>
    <col min="16132" max="16132" width="10.140625" style="2" bestFit="1" customWidth="1"/>
    <col min="16133" max="16384" width="9.140625" style="2"/>
  </cols>
  <sheetData>
    <row r="1" spans="1:228" x14ac:dyDescent="0.2">
      <c r="A1" s="102" t="s">
        <v>112</v>
      </c>
      <c r="B1" s="119"/>
      <c r="C1" s="119"/>
      <c r="D1" s="119"/>
      <c r="E1" s="119"/>
      <c r="F1" s="119"/>
      <c r="G1" s="120"/>
      <c r="H1" s="119"/>
      <c r="I1" s="119"/>
      <c r="J1" s="119"/>
      <c r="K1" s="119"/>
      <c r="L1" s="12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</row>
    <row r="2" spans="1:228" x14ac:dyDescent="0.2">
      <c r="A2" s="119"/>
      <c r="B2" s="119"/>
      <c r="C2" s="119"/>
      <c r="D2" s="119"/>
      <c r="E2" s="119"/>
      <c r="F2" s="119"/>
      <c r="G2" s="120"/>
      <c r="H2" s="119"/>
      <c r="I2" s="119"/>
      <c r="J2" s="119"/>
      <c r="K2" s="119"/>
      <c r="L2" s="12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</row>
    <row r="3" spans="1:228" x14ac:dyDescent="0.2">
      <c r="A3" s="13"/>
      <c r="B3" s="164" t="s">
        <v>43</v>
      </c>
      <c r="C3" s="164"/>
      <c r="D3" s="164"/>
      <c r="E3" s="164"/>
      <c r="F3" s="164"/>
      <c r="G3" s="14"/>
      <c r="H3" s="164" t="s">
        <v>118</v>
      </c>
      <c r="I3" s="164"/>
      <c r="J3" s="164"/>
      <c r="K3" s="164"/>
      <c r="L3" s="164"/>
    </row>
    <row r="4" spans="1:228" x14ac:dyDescent="0.2">
      <c r="A4" s="13"/>
      <c r="B4" s="15"/>
      <c r="C4" s="15"/>
      <c r="D4" s="15"/>
      <c r="E4" s="15"/>
      <c r="F4" s="15"/>
      <c r="G4" s="14"/>
      <c r="H4" s="15"/>
      <c r="I4" s="15"/>
      <c r="J4" s="15"/>
      <c r="K4" s="15"/>
      <c r="L4" s="15"/>
    </row>
    <row r="5" spans="1:228" s="4" customFormat="1" ht="27" customHeight="1" x14ac:dyDescent="0.25">
      <c r="A5" s="27" t="s">
        <v>44</v>
      </c>
      <c r="B5" s="28" t="s">
        <v>119</v>
      </c>
      <c r="C5" s="28" t="s">
        <v>38</v>
      </c>
      <c r="D5" s="28" t="s">
        <v>39</v>
      </c>
      <c r="E5" s="28" t="s">
        <v>40</v>
      </c>
      <c r="F5" s="28" t="s">
        <v>41</v>
      </c>
      <c r="G5" s="29"/>
      <c r="H5" s="28" t="s">
        <v>119</v>
      </c>
      <c r="I5" s="28" t="s">
        <v>38</v>
      </c>
      <c r="J5" s="28" t="s">
        <v>39</v>
      </c>
      <c r="K5" s="28" t="s">
        <v>40</v>
      </c>
      <c r="L5" s="28" t="s">
        <v>41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</row>
    <row r="6" spans="1:228" ht="8.1" customHeight="1" x14ac:dyDescent="0.2">
      <c r="A6" s="121"/>
      <c r="B6" s="122"/>
      <c r="C6" s="122"/>
      <c r="D6" s="122"/>
      <c r="E6" s="123"/>
      <c r="F6" s="123"/>
      <c r="G6" s="105"/>
      <c r="H6" s="104"/>
      <c r="I6" s="104"/>
      <c r="J6" s="104"/>
      <c r="K6" s="104"/>
      <c r="L6" s="104"/>
    </row>
    <row r="7" spans="1:228" ht="15" customHeight="1" x14ac:dyDescent="0.2">
      <c r="A7" s="121" t="s">
        <v>101</v>
      </c>
      <c r="B7" s="122">
        <v>983826.76591900003</v>
      </c>
      <c r="C7" s="122">
        <v>799197.14916999999</v>
      </c>
      <c r="D7" s="122">
        <v>800481.31974299997</v>
      </c>
      <c r="E7" s="122">
        <v>1784308.0856619999</v>
      </c>
      <c r="F7" s="122">
        <v>183345.44617600006</v>
      </c>
      <c r="G7" s="124"/>
      <c r="H7" s="125">
        <v>-1.1300841656058953</v>
      </c>
      <c r="I7" s="125">
        <v>-2.9492394893873275</v>
      </c>
      <c r="J7" s="125">
        <v>-5.7604037132780643</v>
      </c>
      <c r="K7" s="125">
        <v>-3.2624128809333284</v>
      </c>
      <c r="L7" s="125">
        <v>25.871245403833942</v>
      </c>
    </row>
    <row r="8" spans="1:228" ht="15" customHeight="1" x14ac:dyDescent="0.2">
      <c r="A8" s="121" t="s">
        <v>97</v>
      </c>
      <c r="B8" s="122">
        <v>1241022.092831</v>
      </c>
      <c r="C8" s="122">
        <v>1012000.92299</v>
      </c>
      <c r="D8" s="122">
        <v>987343.97411299997</v>
      </c>
      <c r="E8" s="122">
        <v>2228366.0669439998</v>
      </c>
      <c r="F8" s="122">
        <v>253678.11871800001</v>
      </c>
      <c r="G8" s="103"/>
      <c r="H8" s="125">
        <v>26.142338856958407</v>
      </c>
      <c r="I8" s="125">
        <v>26.627193808311965</v>
      </c>
      <c r="J8" s="125">
        <v>23.343787014292044</v>
      </c>
      <c r="K8" s="125">
        <v>24.886844645847642</v>
      </c>
      <c r="L8" s="125">
        <v>38.360741435860383</v>
      </c>
    </row>
    <row r="9" spans="1:228" ht="15" customHeight="1" x14ac:dyDescent="0.2">
      <c r="A9" s="121" t="s">
        <v>121</v>
      </c>
      <c r="B9" s="122">
        <v>1550009.2746339999</v>
      </c>
      <c r="C9" s="122">
        <v>1222034.02627</v>
      </c>
      <c r="D9" s="122">
        <v>1293811.392156</v>
      </c>
      <c r="E9" s="122">
        <v>2843820.6667900002</v>
      </c>
      <c r="F9" s="122">
        <v>256197.8824779999</v>
      </c>
      <c r="G9" s="124"/>
      <c r="H9" s="125">
        <v>24.897798644192001</v>
      </c>
      <c r="I9" s="125">
        <v>20.754240288580792</v>
      </c>
      <c r="J9" s="125">
        <v>31.039579526306539</v>
      </c>
      <c r="K9" s="125">
        <v>27.619097641799939</v>
      </c>
      <c r="L9" s="125">
        <v>0.99329172446322345</v>
      </c>
    </row>
    <row r="10" spans="1:228" ht="15" customHeight="1" x14ac:dyDescent="0.2">
      <c r="A10" s="121">
        <v>2023</v>
      </c>
      <c r="B10" s="122">
        <v>1426198.7043580001</v>
      </c>
      <c r="C10" s="122">
        <v>1111064.724832</v>
      </c>
      <c r="D10" s="122">
        <v>1211044.0406490001</v>
      </c>
      <c r="E10" s="122">
        <v>2637242.7450069999</v>
      </c>
      <c r="F10" s="122">
        <v>215154.66370899999</v>
      </c>
      <c r="G10" s="103"/>
      <c r="H10" s="125">
        <v>-7.987730931818775</v>
      </c>
      <c r="I10" s="125">
        <v>-9.0807047146396016</v>
      </c>
      <c r="J10" s="125">
        <v>-6.3971728807455372</v>
      </c>
      <c r="K10" s="125">
        <v>-7.2640980563720907</v>
      </c>
      <c r="L10" s="125">
        <v>-16.02012412125395</v>
      </c>
    </row>
    <row r="11" spans="1:228" ht="15" customHeight="1" x14ac:dyDescent="0.2">
      <c r="A11" s="121">
        <v>2024</v>
      </c>
      <c r="B11" s="122">
        <v>1507683.402911</v>
      </c>
      <c r="C11" s="122">
        <v>1214227.284312</v>
      </c>
      <c r="D11" s="122">
        <v>1370842.3869040001</v>
      </c>
      <c r="E11" s="122">
        <v>2878525.7898150003</v>
      </c>
      <c r="F11" s="122">
        <v>136841.01600699988</v>
      </c>
      <c r="G11" s="122"/>
      <c r="H11" s="125">
        <v>5.7134183549605755</v>
      </c>
      <c r="I11" s="125">
        <v>9.2850179808920519</v>
      </c>
      <c r="J11" s="125">
        <v>13.195089599661781</v>
      </c>
      <c r="K11" s="125">
        <v>9.1490646913263252</v>
      </c>
      <c r="L11" s="125">
        <v>-36.39876837990392</v>
      </c>
    </row>
    <row r="12" spans="1:228" ht="15" customHeight="1" x14ac:dyDescent="0.2">
      <c r="A12" s="121" t="s">
        <v>184</v>
      </c>
      <c r="B12" s="122">
        <v>992728.99909900001</v>
      </c>
      <c r="C12" s="122">
        <v>801305.17291600001</v>
      </c>
      <c r="D12" s="122">
        <v>912565.44375300012</v>
      </c>
      <c r="E12" s="122">
        <v>1905294.4428519998</v>
      </c>
      <c r="F12" s="122">
        <v>80163.555346000008</v>
      </c>
      <c r="G12" s="122"/>
      <c r="H12" s="125">
        <v>6.0991024399470017</v>
      </c>
      <c r="I12" s="125">
        <v>10.502760079722684</v>
      </c>
      <c r="J12" s="125">
        <v>16.727897149925774</v>
      </c>
      <c r="K12" s="125">
        <v>10.937361379471856</v>
      </c>
      <c r="L12" s="125">
        <v>-47.902905538934526</v>
      </c>
    </row>
    <row r="13" spans="1:228" ht="15" customHeight="1" x14ac:dyDescent="0.2">
      <c r="A13" s="121" t="s">
        <v>185</v>
      </c>
      <c r="B13" s="122">
        <v>1031686.78865</v>
      </c>
      <c r="C13" s="122">
        <v>806916.80799500004</v>
      </c>
      <c r="D13" s="122">
        <v>945617.21900799999</v>
      </c>
      <c r="E13" s="122">
        <v>1977304.0076580001</v>
      </c>
      <c r="F13" s="122">
        <v>86069.569642000017</v>
      </c>
      <c r="G13" s="122"/>
      <c r="H13" s="125">
        <f>(B13/B12-1)*100</f>
        <v>3.9243126358107894</v>
      </c>
      <c r="I13" s="125">
        <f t="shared" ref="I13:L13" si="0">(C13/C12-1)*100</f>
        <v>0.70031184980110517</v>
      </c>
      <c r="J13" s="125">
        <f t="shared" si="0"/>
        <v>3.6218526004087703</v>
      </c>
      <c r="K13" s="125">
        <f t="shared" si="0"/>
        <v>3.7794454855077708</v>
      </c>
      <c r="L13" s="125">
        <f t="shared" si="0"/>
        <v>7.3674555357588822</v>
      </c>
    </row>
    <row r="14" spans="1:228" ht="8.1" customHeight="1" x14ac:dyDescent="0.2">
      <c r="A14" s="103"/>
      <c r="B14" s="124"/>
      <c r="C14" s="124"/>
      <c r="D14" s="124"/>
      <c r="E14" s="124"/>
      <c r="F14" s="124"/>
      <c r="G14" s="124"/>
      <c r="H14" s="125"/>
      <c r="I14" s="125"/>
      <c r="J14" s="125"/>
      <c r="K14" s="125"/>
      <c r="L14" s="125"/>
    </row>
    <row r="15" spans="1:228" ht="15" customHeight="1" x14ac:dyDescent="0.2">
      <c r="A15" s="40">
        <v>2021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228" ht="15" customHeight="1" x14ac:dyDescent="0.2">
      <c r="A16" s="126" t="s">
        <v>103</v>
      </c>
      <c r="B16" s="127">
        <v>344289.86149699998</v>
      </c>
      <c r="C16" s="127">
        <v>282219.87445299997</v>
      </c>
      <c r="D16" s="127">
        <v>280655.824027</v>
      </c>
      <c r="E16" s="127">
        <v>624945.68552400009</v>
      </c>
      <c r="F16" s="127">
        <v>63634.037469999981</v>
      </c>
      <c r="G16" s="103"/>
      <c r="H16" s="125">
        <v>18.228144540866545</v>
      </c>
      <c r="I16" s="125">
        <v>18.135726957140182</v>
      </c>
      <c r="J16" s="125">
        <v>10.070173132239304</v>
      </c>
      <c r="K16" s="125">
        <v>14.480943086675651</v>
      </c>
      <c r="L16" s="125">
        <v>64.2965795469688</v>
      </c>
    </row>
    <row r="17" spans="1:12" ht="15" customHeight="1" x14ac:dyDescent="0.2">
      <c r="A17" s="126" t="s">
        <v>104</v>
      </c>
      <c r="B17" s="127">
        <v>392347.97983700002</v>
      </c>
      <c r="C17" s="127">
        <v>310278.258134</v>
      </c>
      <c r="D17" s="127">
        <v>332992.31774900004</v>
      </c>
      <c r="E17" s="127">
        <v>725340.29758600006</v>
      </c>
      <c r="F17" s="127">
        <v>59355.662087999983</v>
      </c>
      <c r="G17" s="103"/>
      <c r="H17" s="125">
        <v>44.021949089928064</v>
      </c>
      <c r="I17" s="125">
        <v>45.855303385698328</v>
      </c>
      <c r="J17" s="125">
        <v>33.30984746956382</v>
      </c>
      <c r="K17" s="125">
        <v>39.008192279920358</v>
      </c>
      <c r="L17" s="125">
        <v>122.47478849293761</v>
      </c>
    </row>
    <row r="18" spans="1:12" ht="15" customHeight="1" x14ac:dyDescent="0.2">
      <c r="A18" s="126" t="s">
        <v>105</v>
      </c>
      <c r="B18" s="127">
        <v>420094.02080300008</v>
      </c>
      <c r="C18" s="127">
        <v>319466.80783900002</v>
      </c>
      <c r="D18" s="127">
        <v>355128.46879700001</v>
      </c>
      <c r="E18" s="127">
        <v>775222.48959999997</v>
      </c>
      <c r="F18" s="127">
        <v>64965.552006000027</v>
      </c>
      <c r="G18" s="103"/>
      <c r="H18" s="125">
        <v>15.651276685630004</v>
      </c>
      <c r="I18" s="125">
        <v>15.533813742752375</v>
      </c>
      <c r="J18" s="125">
        <v>21.014820065626154</v>
      </c>
      <c r="K18" s="125">
        <v>17.973842624752066</v>
      </c>
      <c r="L18" s="125">
        <v>-1.6886227132551588</v>
      </c>
    </row>
    <row r="19" spans="1:12" ht="15" customHeight="1" x14ac:dyDescent="0.2">
      <c r="A19" s="126" t="s">
        <v>106</v>
      </c>
      <c r="B19" s="127">
        <v>393277.41249699995</v>
      </c>
      <c r="C19" s="127">
        <v>310069.08584399999</v>
      </c>
      <c r="D19" s="127">
        <v>325034.78158300003</v>
      </c>
      <c r="E19" s="127">
        <v>718312.19408000004</v>
      </c>
      <c r="F19" s="127">
        <v>68242.630913999994</v>
      </c>
      <c r="G19" s="103"/>
      <c r="H19" s="125">
        <v>29.376099110320002</v>
      </c>
      <c r="I19" s="125">
        <v>29.872494826161816</v>
      </c>
      <c r="J19" s="125">
        <v>29.562453992157998</v>
      </c>
      <c r="K19" s="125">
        <v>29.457693599845449</v>
      </c>
      <c r="L19" s="125">
        <v>28.719723591789069</v>
      </c>
    </row>
    <row r="20" spans="1:12" ht="9.9499999999999993" customHeight="1" x14ac:dyDescent="0.2">
      <c r="A20" s="103"/>
      <c r="B20" s="124"/>
      <c r="C20" s="124"/>
      <c r="D20" s="124"/>
      <c r="E20" s="124"/>
      <c r="F20" s="124"/>
      <c r="G20" s="124"/>
      <c r="H20" s="125"/>
      <c r="I20" s="125"/>
      <c r="J20" s="125"/>
      <c r="K20" s="125"/>
      <c r="L20" s="125"/>
    </row>
    <row r="21" spans="1:12" ht="15" customHeight="1" x14ac:dyDescent="0.2">
      <c r="A21" s="42" t="s">
        <v>121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2" ht="15" customHeight="1" x14ac:dyDescent="0.2">
      <c r="A22" s="103" t="s">
        <v>103</v>
      </c>
      <c r="B22" s="124">
        <v>344289.86149699998</v>
      </c>
      <c r="C22" s="124">
        <v>282219.87445299997</v>
      </c>
      <c r="D22" s="124">
        <v>280655.824027</v>
      </c>
      <c r="E22" s="124">
        <v>624945.68552399997</v>
      </c>
      <c r="F22" s="124">
        <v>63634.037469999981</v>
      </c>
      <c r="G22" s="124"/>
      <c r="H22" s="125">
        <v>21.782330028186632</v>
      </c>
      <c r="I22" s="125">
        <v>22.011861333686518</v>
      </c>
      <c r="J22" s="125">
        <v>25.514151315780403</v>
      </c>
      <c r="K22" s="125">
        <v>23.430424686930316</v>
      </c>
      <c r="L22" s="125">
        <v>7.6640027392908259</v>
      </c>
    </row>
    <row r="23" spans="1:12" ht="15" customHeight="1" x14ac:dyDescent="0.2">
      <c r="A23" s="103" t="s">
        <v>104</v>
      </c>
      <c r="B23" s="124">
        <v>392347.97983700002</v>
      </c>
      <c r="C23" s="124">
        <v>310278.258134</v>
      </c>
      <c r="D23" s="124">
        <v>332992.31774900004</v>
      </c>
      <c r="E23" s="124">
        <v>725340.29758600006</v>
      </c>
      <c r="F23" s="124">
        <v>59355.662087999983</v>
      </c>
      <c r="G23" s="124"/>
      <c r="H23" s="125">
        <v>29.344659873293725</v>
      </c>
      <c r="I23" s="125">
        <v>24.830338585753438</v>
      </c>
      <c r="J23" s="125">
        <v>34.791718223101078</v>
      </c>
      <c r="K23" s="125">
        <v>31.789623735042756</v>
      </c>
      <c r="L23" s="125">
        <v>5.4402823553297726</v>
      </c>
    </row>
    <row r="24" spans="1:12" ht="15" customHeight="1" x14ac:dyDescent="0.2">
      <c r="A24" s="103" t="s">
        <v>105</v>
      </c>
      <c r="B24" s="124">
        <v>420094.02080300008</v>
      </c>
      <c r="C24" s="124">
        <v>319466.80783900002</v>
      </c>
      <c r="D24" s="124">
        <v>355128.46879700001</v>
      </c>
      <c r="E24" s="124">
        <v>775222.48960000009</v>
      </c>
      <c r="F24" s="124">
        <v>64965.552006000071</v>
      </c>
      <c r="G24" s="124"/>
      <c r="H24" s="125">
        <v>38.468368424574415</v>
      </c>
      <c r="I24" s="125">
        <v>31.314921421889675</v>
      </c>
      <c r="J24" s="125">
        <v>46.469291600993628</v>
      </c>
      <c r="K24" s="125">
        <v>42.02230104428282</v>
      </c>
      <c r="L24" s="125">
        <v>6.628617960118623</v>
      </c>
    </row>
    <row r="25" spans="1:12" ht="15" customHeight="1" x14ac:dyDescent="0.2">
      <c r="A25" s="103" t="s">
        <v>106</v>
      </c>
      <c r="B25" s="124">
        <v>393277.41249699995</v>
      </c>
      <c r="C25" s="124">
        <v>310069.08584399999</v>
      </c>
      <c r="D25" s="124">
        <v>325034.78158300003</v>
      </c>
      <c r="E25" s="124">
        <v>718312.19408000004</v>
      </c>
      <c r="F25" s="124">
        <v>68242.630913999921</v>
      </c>
      <c r="G25" s="124"/>
      <c r="H25" s="125">
        <v>11.856400017796263</v>
      </c>
      <c r="I25" s="125">
        <v>7.3450440655738651</v>
      </c>
      <c r="J25" s="125">
        <v>18.523056978578165</v>
      </c>
      <c r="K25" s="125">
        <v>14.777722250821142</v>
      </c>
      <c r="L25" s="125">
        <v>-11.778500331394573</v>
      </c>
    </row>
    <row r="26" spans="1:12" ht="8.1" customHeight="1" x14ac:dyDescent="0.2">
      <c r="A26" s="103"/>
      <c r="B26" s="124"/>
      <c r="C26" s="124"/>
      <c r="D26" s="124"/>
      <c r="E26" s="124"/>
      <c r="F26" s="124"/>
      <c r="G26" s="124"/>
      <c r="H26" s="125"/>
      <c r="I26" s="125"/>
      <c r="J26" s="125"/>
      <c r="K26" s="125"/>
      <c r="L26" s="125"/>
    </row>
    <row r="27" spans="1:12" ht="15" customHeight="1" x14ac:dyDescent="0.2">
      <c r="A27" s="42">
        <v>2023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12" ht="15" customHeight="1" x14ac:dyDescent="0.2">
      <c r="A28" s="103" t="s">
        <v>103</v>
      </c>
      <c r="B28" s="124">
        <v>355092.46169999999</v>
      </c>
      <c r="C28" s="124">
        <v>276446.49450500001</v>
      </c>
      <c r="D28" s="124">
        <v>291679.941781</v>
      </c>
      <c r="E28" s="124">
        <v>646772.4034810001</v>
      </c>
      <c r="F28" s="124">
        <v>63412.519918999998</v>
      </c>
      <c r="G28" s="124"/>
      <c r="H28" s="125">
        <v>3.1376469106669114</v>
      </c>
      <c r="I28" s="125">
        <v>-2.0457028262768358</v>
      </c>
      <c r="J28" s="125">
        <v>3.9279846738329045</v>
      </c>
      <c r="K28" s="125">
        <v>3.4925783892241804</v>
      </c>
      <c r="L28" s="125">
        <v>-0.34811173360548781</v>
      </c>
    </row>
    <row r="29" spans="1:12" ht="15" customHeight="1" x14ac:dyDescent="0.2">
      <c r="A29" s="103" t="s">
        <v>104</v>
      </c>
      <c r="B29" s="124">
        <v>348623.39007900003</v>
      </c>
      <c r="C29" s="124">
        <v>267559.95858600002</v>
      </c>
      <c r="D29" s="124">
        <v>292800.07012699998</v>
      </c>
      <c r="E29" s="124">
        <v>641423.46020600002</v>
      </c>
      <c r="F29" s="124">
        <v>55823.31995200002</v>
      </c>
      <c r="G29" s="124"/>
      <c r="H29" s="125">
        <v>-11.144339210352316</v>
      </c>
      <c r="I29" s="125">
        <v>-13.76773861143413</v>
      </c>
      <c r="J29" s="125">
        <v>-12.070022483910817</v>
      </c>
      <c r="K29" s="125">
        <v>-11.569305836072127</v>
      </c>
      <c r="L29" s="125">
        <v>-5.9511460435955632</v>
      </c>
    </row>
    <row r="30" spans="1:12" ht="15" customHeight="1" x14ac:dyDescent="0.2">
      <c r="A30" s="103" t="s">
        <v>105</v>
      </c>
      <c r="B30" s="124">
        <v>356280.26074</v>
      </c>
      <c r="C30" s="124">
        <v>277863.11764399998</v>
      </c>
      <c r="D30" s="124">
        <v>297245.16094800003</v>
      </c>
      <c r="E30" s="124">
        <v>653525.42168799997</v>
      </c>
      <c r="F30" s="124">
        <v>59035.099792000008</v>
      </c>
      <c r="G30" s="124"/>
      <c r="H30" s="125">
        <v>-15.190351898134979</v>
      </c>
      <c r="I30" s="125">
        <v>-13.022852194387225</v>
      </c>
      <c r="J30" s="125">
        <v>-16.299258700683744</v>
      </c>
      <c r="K30" s="125">
        <v>-15.698340740191046</v>
      </c>
      <c r="L30" s="125">
        <v>-9.128610518775151</v>
      </c>
    </row>
    <row r="31" spans="1:12" ht="15" customHeight="1" x14ac:dyDescent="0.2">
      <c r="A31" s="103" t="s">
        <v>106</v>
      </c>
      <c r="B31" s="124">
        <v>366202.591839</v>
      </c>
      <c r="C31" s="124">
        <v>289195.15409700002</v>
      </c>
      <c r="D31" s="124">
        <v>329318.86779300001</v>
      </c>
      <c r="E31" s="124">
        <v>695521.45963200007</v>
      </c>
      <c r="F31" s="124">
        <v>36883.724045999988</v>
      </c>
      <c r="G31" s="124"/>
      <c r="H31" s="125">
        <v>-6.8844077482345849</v>
      </c>
      <c r="I31" s="125">
        <v>-6.7320260870836783</v>
      </c>
      <c r="J31" s="125">
        <v>1.3180393154035444</v>
      </c>
      <c r="K31" s="125">
        <v>-3.1728174233753466</v>
      </c>
      <c r="L31" s="125">
        <v>-45.952077825836987</v>
      </c>
    </row>
    <row r="32" spans="1:12" ht="8.1" customHeight="1" x14ac:dyDescent="0.2">
      <c r="A32" s="103"/>
      <c r="B32" s="124"/>
      <c r="C32" s="124"/>
      <c r="D32" s="124"/>
      <c r="E32" s="124"/>
      <c r="F32" s="124"/>
      <c r="G32" s="124"/>
      <c r="H32" s="125"/>
      <c r="I32" s="125"/>
      <c r="J32" s="125"/>
      <c r="K32" s="125"/>
      <c r="L32" s="125"/>
    </row>
    <row r="33" spans="1:12" ht="15" customHeight="1" x14ac:dyDescent="0.2">
      <c r="A33" s="42">
        <v>2024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4" spans="1:12" ht="15" customHeight="1" x14ac:dyDescent="0.2">
      <c r="A34" s="103" t="s">
        <v>103</v>
      </c>
      <c r="B34" s="124">
        <v>362793.79156899999</v>
      </c>
      <c r="C34" s="124">
        <v>291017.62182200002</v>
      </c>
      <c r="D34" s="124">
        <v>328199.49640200002</v>
      </c>
      <c r="E34" s="124">
        <v>690993.28797099995</v>
      </c>
      <c r="F34" s="124">
        <v>34594.295167000004</v>
      </c>
      <c r="G34" s="124"/>
      <c r="H34" s="104">
        <f>(B34-B28)/B28*100</f>
        <v>2.168823813417498</v>
      </c>
      <c r="I34" s="104">
        <f t="shared" ref="I34:L35" si="1">(C34-C28)/C28*100</f>
        <v>5.2708670960327417</v>
      </c>
      <c r="J34" s="104">
        <f t="shared" si="1"/>
        <v>12.520420292876958</v>
      </c>
      <c r="K34" s="104">
        <f t="shared" si="1"/>
        <v>6.8371631584771082</v>
      </c>
      <c r="L34" s="104">
        <f t="shared" si="1"/>
        <v>-45.445638793113666</v>
      </c>
    </row>
    <row r="35" spans="1:12" ht="15" customHeight="1" x14ac:dyDescent="0.2">
      <c r="A35" s="103" t="s">
        <v>104</v>
      </c>
      <c r="B35" s="124">
        <v>369337.93617100001</v>
      </c>
      <c r="C35" s="124">
        <v>298560.81152300001</v>
      </c>
      <c r="D35" s="124">
        <v>336910.54232299997</v>
      </c>
      <c r="E35" s="124">
        <v>706248.47849400004</v>
      </c>
      <c r="F35" s="124">
        <v>32427.393848000007</v>
      </c>
      <c r="G35" s="124"/>
      <c r="H35" s="104">
        <f>(B35-B29)/B29*100</f>
        <v>5.9418119040452053</v>
      </c>
      <c r="I35" s="104">
        <f t="shared" si="1"/>
        <v>11.586506852831489</v>
      </c>
      <c r="J35" s="104">
        <f t="shared" si="1"/>
        <v>15.065048371357076</v>
      </c>
      <c r="K35" s="104">
        <f t="shared" si="1"/>
        <v>10.106430822966901</v>
      </c>
      <c r="L35" s="104">
        <f t="shared" si="1"/>
        <v>-41.910667663831397</v>
      </c>
    </row>
    <row r="36" spans="1:12" ht="15" customHeight="1" x14ac:dyDescent="0.2">
      <c r="A36" s="103" t="s">
        <v>105</v>
      </c>
      <c r="B36" s="124">
        <v>384227.161257</v>
      </c>
      <c r="C36" s="124">
        <v>311723.807791</v>
      </c>
      <c r="D36" s="124">
        <v>358245.426722</v>
      </c>
      <c r="E36" s="124">
        <v>742472.58797900006</v>
      </c>
      <c r="F36" s="124">
        <v>25981.734534999996</v>
      </c>
      <c r="G36" s="124"/>
      <c r="H36" s="104">
        <f>(B36-B30)/B30*100</f>
        <v>7.8440777097652914</v>
      </c>
      <c r="I36" s="104">
        <f t="shared" ref="I36" si="2">(C36-C30)/C30*100</f>
        <v>12.186104594990743</v>
      </c>
      <c r="J36" s="104">
        <f t="shared" ref="J36" si="3">(D36-D30)/D30*100</f>
        <v>20.52187008846591</v>
      </c>
      <c r="K36" s="104">
        <f t="shared" ref="K36" si="4">(E36-E30)/E30*100</f>
        <v>13.610360567345218</v>
      </c>
      <c r="L36" s="104">
        <f t="shared" ref="L36" si="5">(F36-F30)/F30*100</f>
        <v>-55.989344260377038</v>
      </c>
    </row>
    <row r="37" spans="1:12" ht="15" customHeight="1" x14ac:dyDescent="0.2">
      <c r="A37" s="103" t="s">
        <v>106</v>
      </c>
      <c r="B37" s="124">
        <v>392931.665018</v>
      </c>
      <c r="C37" s="124">
        <v>314757.33109500003</v>
      </c>
      <c r="D37" s="124">
        <v>346882.01409900002</v>
      </c>
      <c r="E37" s="124">
        <v>739813.67911699996</v>
      </c>
      <c r="F37" s="124">
        <v>46049.650918999992</v>
      </c>
      <c r="G37" s="124"/>
      <c r="H37" s="104">
        <f>(B37-B31)/B31*100</f>
        <v>7.2989852542472891</v>
      </c>
      <c r="I37" s="104">
        <f t="shared" ref="I37" si="6">(C37-C31)/C31*100</f>
        <v>8.8390751490345192</v>
      </c>
      <c r="J37" s="104">
        <f t="shared" ref="J37" si="7">(D37-D31)/D31*100</f>
        <v>5.3331734144791474</v>
      </c>
      <c r="K37" s="104">
        <f t="shared" ref="K37" si="8">(E37-E31)/E31*100</f>
        <v>6.368203147669214</v>
      </c>
      <c r="L37" s="104">
        <f t="shared" ref="L37" si="9">(F37-F31)/F31*100</f>
        <v>24.850871516034026</v>
      </c>
    </row>
    <row r="38" spans="1:12" ht="15" customHeight="1" x14ac:dyDescent="0.2">
      <c r="A38" s="103"/>
      <c r="B38" s="124"/>
      <c r="C38" s="124"/>
      <c r="D38" s="124"/>
      <c r="E38" s="124"/>
      <c r="F38" s="124"/>
      <c r="G38" s="124"/>
      <c r="H38" s="104"/>
      <c r="I38" s="104"/>
      <c r="J38" s="104"/>
      <c r="K38" s="104"/>
      <c r="L38" s="104"/>
    </row>
    <row r="39" spans="1:12" ht="15" customHeight="1" x14ac:dyDescent="0.2">
      <c r="A39" s="42">
        <v>2025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1:12" ht="15" customHeight="1" x14ac:dyDescent="0.2">
      <c r="A40" s="103" t="s">
        <v>103</v>
      </c>
      <c r="B40" s="124">
        <v>378359.48745400005</v>
      </c>
      <c r="C40" s="124">
        <v>304338.388798</v>
      </c>
      <c r="D40" s="124">
        <v>337314.872141</v>
      </c>
      <c r="E40" s="124">
        <v>715674.35959500005</v>
      </c>
      <c r="F40" s="124">
        <v>41044.615313000017</v>
      </c>
      <c r="G40" s="124"/>
      <c r="H40" s="104">
        <f>(B40-B34)/B34*100</f>
        <v>4.2905077889238363</v>
      </c>
      <c r="I40" s="104">
        <f t="shared" ref="I40" si="10">(C40-C34)/C34*100</f>
        <v>4.5773059695153409</v>
      </c>
      <c r="J40" s="104">
        <f t="shared" ref="J40" si="11">(D40-D34)/D34*100</f>
        <v>2.7773887038007148</v>
      </c>
      <c r="K40" s="104">
        <f t="shared" ref="K40" si="12">(E40-E34)/E34*100</f>
        <v>3.5718250891368895</v>
      </c>
      <c r="L40" s="104">
        <f t="shared" ref="L40" si="13">(F40-F34)/F34*100</f>
        <v>18.645618055988219</v>
      </c>
    </row>
    <row r="41" spans="1:12" ht="15" customHeight="1" x14ac:dyDescent="0.2">
      <c r="A41" s="103" t="s">
        <v>104</v>
      </c>
      <c r="B41" s="124">
        <v>381666.70869999996</v>
      </c>
      <c r="C41" s="124">
        <v>295881.78213099996</v>
      </c>
      <c r="D41" s="124">
        <v>367372.375283</v>
      </c>
      <c r="E41" s="124">
        <v>749039.08398300002</v>
      </c>
      <c r="F41" s="124">
        <v>14294.333416999987</v>
      </c>
      <c r="G41" s="124"/>
      <c r="H41" s="104">
        <f>(B41-B35)/B35*100</f>
        <v>3.3380737047525617</v>
      </c>
      <c r="I41" s="104">
        <f t="shared" ref="I41" si="14">(C41-C35)/C35*100</f>
        <v>-0.89731447953063748</v>
      </c>
      <c r="J41" s="104">
        <f t="shared" ref="J41" si="15">(D41-D35)/D35*100</f>
        <v>9.0415196716509758</v>
      </c>
      <c r="K41" s="104">
        <f t="shared" ref="K41" si="16">(E41-E35)/E35*100</f>
        <v>6.0588598477757296</v>
      </c>
      <c r="L41" s="104">
        <f t="shared" ref="L41" si="17">(F41-F35)/F35*100</f>
        <v>-55.918957027496042</v>
      </c>
    </row>
    <row r="42" spans="1:12" ht="15" customHeight="1" x14ac:dyDescent="0.2">
      <c r="A42" s="103"/>
      <c r="B42" s="124"/>
      <c r="C42" s="124"/>
      <c r="D42" s="124"/>
      <c r="E42" s="124"/>
      <c r="F42" s="124"/>
      <c r="G42" s="124"/>
      <c r="H42" s="125"/>
      <c r="I42" s="125"/>
      <c r="J42" s="125"/>
      <c r="K42" s="125"/>
      <c r="L42" s="125"/>
    </row>
    <row r="43" spans="1:12" ht="15" customHeight="1" x14ac:dyDescent="0.2">
      <c r="A43" s="40" t="s">
        <v>97</v>
      </c>
      <c r="B43" s="43"/>
      <c r="C43" s="43"/>
      <c r="D43" s="43"/>
      <c r="E43" s="43"/>
      <c r="F43" s="43"/>
      <c r="G43" s="41"/>
      <c r="H43" s="41"/>
      <c r="I43" s="41"/>
      <c r="J43" s="41"/>
      <c r="K43" s="41"/>
      <c r="L43" s="41"/>
    </row>
    <row r="44" spans="1:12" ht="15" customHeight="1" x14ac:dyDescent="0.2">
      <c r="A44" s="103" t="s">
        <v>31</v>
      </c>
      <c r="B44" s="124">
        <v>89676.766017000002</v>
      </c>
      <c r="C44" s="124">
        <v>72209.031562000004</v>
      </c>
      <c r="D44" s="124">
        <v>73057.699888999996</v>
      </c>
      <c r="E44" s="128">
        <v>162734.465906</v>
      </c>
      <c r="F44" s="128">
        <v>16619.066128000006</v>
      </c>
      <c r="G44" s="124"/>
      <c r="H44" s="125">
        <v>6.3927116728766382</v>
      </c>
      <c r="I44" s="125">
        <v>6.177536871237189</v>
      </c>
      <c r="J44" s="125">
        <v>1.1180741686989635</v>
      </c>
      <c r="K44" s="125">
        <v>3.9582154966710568</v>
      </c>
      <c r="L44" s="125">
        <v>38.048667078409089</v>
      </c>
    </row>
    <row r="45" spans="1:12" ht="15" customHeight="1" x14ac:dyDescent="0.2">
      <c r="A45" s="103" t="s">
        <v>32</v>
      </c>
      <c r="B45" s="124">
        <v>87804.311925999995</v>
      </c>
      <c r="C45" s="124">
        <v>71713.764295000001</v>
      </c>
      <c r="D45" s="124">
        <v>69680.094649999999</v>
      </c>
      <c r="E45" s="128">
        <v>157484.40657599998</v>
      </c>
      <c r="F45" s="128">
        <v>18124.217275999996</v>
      </c>
      <c r="G45" s="124"/>
      <c r="H45" s="125">
        <v>17.69370456436468</v>
      </c>
      <c r="I45" s="125">
        <v>10.643596197778251</v>
      </c>
      <c r="J45" s="125">
        <v>12.097167947873491</v>
      </c>
      <c r="K45" s="125">
        <v>15.150039221483894</v>
      </c>
      <c r="L45" s="125">
        <v>45.650402183996057</v>
      </c>
    </row>
    <row r="46" spans="1:12" ht="15" customHeight="1" x14ac:dyDescent="0.2">
      <c r="A46" s="103" t="s">
        <v>107</v>
      </c>
      <c r="B46" s="124">
        <v>105228.130706</v>
      </c>
      <c r="C46" s="124">
        <v>87382.481652999995</v>
      </c>
      <c r="D46" s="124">
        <v>80867.130550999995</v>
      </c>
      <c r="E46" s="128">
        <v>186095.26125699998</v>
      </c>
      <c r="F46" s="128">
        <v>24361.000155000002</v>
      </c>
      <c r="G46" s="124"/>
      <c r="H46" s="125">
        <v>31.159364943777117</v>
      </c>
      <c r="I46" s="125">
        <v>38.761199983724239</v>
      </c>
      <c r="J46" s="125">
        <v>17.646692493222332</v>
      </c>
      <c r="K46" s="125">
        <v>24.924242711766393</v>
      </c>
      <c r="L46" s="125">
        <v>111.98333120212838</v>
      </c>
    </row>
    <row r="47" spans="1:12" ht="15" customHeight="1" x14ac:dyDescent="0.2">
      <c r="A47" s="103" t="s">
        <v>33</v>
      </c>
      <c r="B47" s="124">
        <v>105630.90487899999</v>
      </c>
      <c r="C47" s="124">
        <v>85074.487441999998</v>
      </c>
      <c r="D47" s="124">
        <v>85293.186379000006</v>
      </c>
      <c r="E47" s="128">
        <v>190924.091258</v>
      </c>
      <c r="F47" s="128">
        <v>20337.718499999988</v>
      </c>
      <c r="G47" s="124"/>
      <c r="H47" s="125">
        <v>62.731852277820622</v>
      </c>
      <c r="I47" s="125">
        <v>83.637491920781287</v>
      </c>
      <c r="J47" s="125">
        <v>22.94416275217019</v>
      </c>
      <c r="K47" s="125">
        <v>42.176611308797959</v>
      </c>
      <c r="L47" s="129" t="s">
        <v>95</v>
      </c>
    </row>
    <row r="48" spans="1:12" ht="15" customHeight="1" x14ac:dyDescent="0.2">
      <c r="A48" s="103" t="s">
        <v>108</v>
      </c>
      <c r="B48" s="124">
        <v>92387.496973999994</v>
      </c>
      <c r="C48" s="124">
        <v>78821.81318099999</v>
      </c>
      <c r="D48" s="124">
        <v>78531.656132000004</v>
      </c>
      <c r="E48" s="128">
        <v>170919.15310599998</v>
      </c>
      <c r="F48" s="128">
        <v>13855.840841999991</v>
      </c>
      <c r="G48" s="124"/>
      <c r="H48" s="125">
        <v>47.111507554993189</v>
      </c>
      <c r="I48" s="125">
        <v>45.795286912621719</v>
      </c>
      <c r="J48" s="125">
        <v>48.332765251600328</v>
      </c>
      <c r="K48" s="125">
        <v>47.670128089901787</v>
      </c>
      <c r="L48" s="125">
        <v>40.55275200990323</v>
      </c>
    </row>
    <row r="49" spans="1:16" ht="15" customHeight="1" x14ac:dyDescent="0.2">
      <c r="A49" s="103" t="s">
        <v>34</v>
      </c>
      <c r="B49" s="124">
        <v>105316.873234</v>
      </c>
      <c r="C49" s="124">
        <v>84663.674179000009</v>
      </c>
      <c r="D49" s="124">
        <v>83217.277092999997</v>
      </c>
      <c r="E49" s="128">
        <v>188534.15032700001</v>
      </c>
      <c r="F49" s="128">
        <v>22099.596141000002</v>
      </c>
      <c r="G49" s="124"/>
      <c r="H49" s="125">
        <v>27.03262517893182</v>
      </c>
      <c r="I49" s="125">
        <v>20.905447507210503</v>
      </c>
      <c r="J49" s="125">
        <v>32.099740245540531</v>
      </c>
      <c r="K49" s="125">
        <v>29.220455023174758</v>
      </c>
      <c r="L49" s="125">
        <v>10.999796571777045</v>
      </c>
    </row>
    <row r="50" spans="1:16" ht="15" customHeight="1" x14ac:dyDescent="0.2">
      <c r="A50" s="103" t="s">
        <v>35</v>
      </c>
      <c r="B50" s="124">
        <v>97124.455453000002</v>
      </c>
      <c r="C50" s="124">
        <v>76521.978633000006</v>
      </c>
      <c r="D50" s="124">
        <v>83564.140446999998</v>
      </c>
      <c r="E50" s="128">
        <v>180688.59590000001</v>
      </c>
      <c r="F50" s="128">
        <v>13560.315006000004</v>
      </c>
      <c r="G50" s="124"/>
      <c r="H50" s="125">
        <v>4.7931309605501964</v>
      </c>
      <c r="I50" s="125">
        <v>5.7587398275733568</v>
      </c>
      <c r="J50" s="125">
        <v>23.937815803770032</v>
      </c>
      <c r="K50" s="125">
        <v>12.855372978115041</v>
      </c>
      <c r="L50" s="125">
        <v>-46.312438623628502</v>
      </c>
    </row>
    <row r="51" spans="1:16" ht="15" customHeight="1" x14ac:dyDescent="0.2">
      <c r="A51" s="103" t="s">
        <v>109</v>
      </c>
      <c r="B51" s="124">
        <v>95379.368745</v>
      </c>
      <c r="C51" s="124">
        <v>78972.555429</v>
      </c>
      <c r="D51" s="124">
        <v>74245.022750000004</v>
      </c>
      <c r="E51" s="128">
        <v>169624.39149499999</v>
      </c>
      <c r="F51" s="128">
        <v>21134.345994999996</v>
      </c>
      <c r="G51" s="124"/>
      <c r="H51" s="125">
        <v>18.110599533296824</v>
      </c>
      <c r="I51" s="125">
        <v>18.566821559513635</v>
      </c>
      <c r="J51" s="125">
        <v>12.535306697244073</v>
      </c>
      <c r="K51" s="125">
        <v>15.603741068036436</v>
      </c>
      <c r="L51" s="125">
        <v>42.99854416319365</v>
      </c>
    </row>
    <row r="52" spans="1:16" ht="15" customHeight="1" x14ac:dyDescent="0.2">
      <c r="A52" s="103" t="s">
        <v>36</v>
      </c>
      <c r="B52" s="124">
        <v>110882.447759</v>
      </c>
      <c r="C52" s="124">
        <v>87788.410770000002</v>
      </c>
      <c r="D52" s="124">
        <v>84650.170712000006</v>
      </c>
      <c r="E52" s="128">
        <v>195532.61847099999</v>
      </c>
      <c r="F52" s="128">
        <v>26232.277046999996</v>
      </c>
      <c r="G52" s="124"/>
      <c r="H52" s="125">
        <v>24.738184131203319</v>
      </c>
      <c r="I52" s="125">
        <v>22.589377720625276</v>
      </c>
      <c r="J52" s="125">
        <v>26.426646330325632</v>
      </c>
      <c r="K52" s="125">
        <v>25.463586626453516</v>
      </c>
      <c r="L52" s="125">
        <v>19.584481033025504</v>
      </c>
    </row>
    <row r="53" spans="1:16" ht="15" customHeight="1" x14ac:dyDescent="0.2">
      <c r="A53" s="103" t="s">
        <v>110</v>
      </c>
      <c r="B53" s="124">
        <v>114488.118913</v>
      </c>
      <c r="C53" s="124">
        <v>91378.034635000004</v>
      </c>
      <c r="D53" s="124">
        <v>87905.449536999993</v>
      </c>
      <c r="E53" s="128">
        <v>202393.56844999999</v>
      </c>
      <c r="F53" s="128">
        <v>26582.669376000005</v>
      </c>
      <c r="G53" s="124"/>
      <c r="H53" s="125">
        <v>25.548681539485372</v>
      </c>
      <c r="I53" s="125">
        <v>23.47728400078163</v>
      </c>
      <c r="J53" s="125">
        <v>27.526755924874436</v>
      </c>
      <c r="K53" s="125">
        <v>26.400227818179982</v>
      </c>
      <c r="L53" s="125">
        <v>19.423106281980932</v>
      </c>
    </row>
    <row r="54" spans="1:16" ht="15" customHeight="1" x14ac:dyDescent="0.2">
      <c r="A54" s="103" t="s">
        <v>37</v>
      </c>
      <c r="B54" s="124">
        <v>112670.570259</v>
      </c>
      <c r="C54" s="124">
        <v>94220.726030999998</v>
      </c>
      <c r="D54" s="124">
        <v>93383.639697000006</v>
      </c>
      <c r="E54" s="128">
        <v>206054.20995600001</v>
      </c>
      <c r="F54" s="128">
        <v>19286.930561999994</v>
      </c>
      <c r="G54" s="124"/>
      <c r="H54" s="125">
        <v>32.98971099094237</v>
      </c>
      <c r="I54" s="125">
        <v>34.948837450254629</v>
      </c>
      <c r="J54" s="125">
        <v>38.107517669895181</v>
      </c>
      <c r="K54" s="125">
        <v>35.261298193906548</v>
      </c>
      <c r="L54" s="125">
        <v>12.75843491247795</v>
      </c>
    </row>
    <row r="55" spans="1:16" ht="15" customHeight="1" x14ac:dyDescent="0.2">
      <c r="A55" s="103" t="s">
        <v>111</v>
      </c>
      <c r="B55" s="124">
        <v>124432.647966</v>
      </c>
      <c r="C55" s="124">
        <v>103253.96518000001</v>
      </c>
      <c r="D55" s="124">
        <v>92948.506276</v>
      </c>
      <c r="E55" s="128">
        <v>217381.15424200002</v>
      </c>
      <c r="F55" s="128">
        <v>31484.141690000004</v>
      </c>
      <c r="G55" s="124"/>
      <c r="H55" s="125">
        <v>29.823405641267829</v>
      </c>
      <c r="I55" s="125">
        <v>31.384697233798818</v>
      </c>
      <c r="J55" s="125">
        <v>23.738647532811008</v>
      </c>
      <c r="K55" s="125">
        <v>27.149939817739373</v>
      </c>
      <c r="L55" s="125">
        <v>51.871127834008291</v>
      </c>
    </row>
    <row r="56" spans="1:16" ht="15" customHeight="1" x14ac:dyDescent="0.2">
      <c r="A56" s="130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</row>
    <row r="57" spans="1:16" ht="15" customHeight="1" x14ac:dyDescent="0.2">
      <c r="A57" s="40" t="s">
        <v>121</v>
      </c>
      <c r="B57" s="43"/>
      <c r="C57" s="43"/>
      <c r="D57" s="43"/>
      <c r="E57" s="43"/>
      <c r="F57" s="43"/>
      <c r="G57" s="41"/>
      <c r="H57" s="41"/>
      <c r="I57" s="41"/>
      <c r="J57" s="41"/>
      <c r="K57" s="41"/>
      <c r="L57" s="41"/>
    </row>
    <row r="58" spans="1:16" ht="15" customHeight="1" x14ac:dyDescent="0.2">
      <c r="A58" s="103" t="s">
        <v>31</v>
      </c>
      <c r="B58" s="124">
        <v>111060.00939799999</v>
      </c>
      <c r="C58" s="124">
        <v>91390.607028999992</v>
      </c>
      <c r="D58" s="124">
        <v>92822.474442999999</v>
      </c>
      <c r="E58" s="128">
        <v>203882.48384100001</v>
      </c>
      <c r="F58" s="128">
        <v>18237.534954999996</v>
      </c>
      <c r="G58" s="124"/>
      <c r="H58" s="125">
        <v>23.844797633476635</v>
      </c>
      <c r="I58" s="125">
        <v>26.563956131346721</v>
      </c>
      <c r="J58" s="125">
        <v>27.053650175175996</v>
      </c>
      <c r="K58" s="125">
        <v>25.285373756514655</v>
      </c>
      <c r="L58" s="125">
        <v>9.7386267948785257</v>
      </c>
    </row>
    <row r="59" spans="1:16" ht="15" customHeight="1" x14ac:dyDescent="0.2">
      <c r="A59" s="103" t="s">
        <v>32</v>
      </c>
      <c r="B59" s="124">
        <v>101741.736349</v>
      </c>
      <c r="C59" s="124">
        <v>83898.871218999993</v>
      </c>
      <c r="D59" s="124">
        <v>82589.281335000007</v>
      </c>
      <c r="E59" s="128">
        <v>184331.01768400002</v>
      </c>
      <c r="F59" s="128">
        <v>19152.455013999992</v>
      </c>
      <c r="G59" s="124"/>
      <c r="H59" s="125">
        <v>15.873280158207073</v>
      </c>
      <c r="I59" s="125">
        <v>16.991308493967257</v>
      </c>
      <c r="J59" s="125">
        <v>18.52636215527874</v>
      </c>
      <c r="K59" s="125">
        <v>17.047155138527451</v>
      </c>
      <c r="L59" s="125">
        <v>5.6732807952020288</v>
      </c>
    </row>
    <row r="60" spans="1:16" ht="15" customHeight="1" x14ac:dyDescent="0.2">
      <c r="A60" s="103" t="s">
        <v>107</v>
      </c>
      <c r="B60" s="124">
        <v>131488.11575</v>
      </c>
      <c r="C60" s="124">
        <v>106930.396205</v>
      </c>
      <c r="D60" s="124">
        <v>105244.068249</v>
      </c>
      <c r="E60" s="128">
        <v>236732.183999</v>
      </c>
      <c r="F60" s="128">
        <v>26244.047500999994</v>
      </c>
      <c r="G60" s="124"/>
      <c r="H60" s="125">
        <v>24.955289871458948</v>
      </c>
      <c r="I60" s="125">
        <v>22.370518875425972</v>
      </c>
      <c r="J60" s="125">
        <v>30.144432641425738</v>
      </c>
      <c r="K60" s="125">
        <v>27.210216101134233</v>
      </c>
      <c r="L60" s="125">
        <v>7.7297620541802923</v>
      </c>
      <c r="O60" s="116"/>
      <c r="P60" s="116"/>
    </row>
    <row r="61" spans="1:16" ht="15" customHeight="1" x14ac:dyDescent="0.2">
      <c r="A61" s="103" t="s">
        <v>33</v>
      </c>
      <c r="B61" s="124">
        <v>127482.872603</v>
      </c>
      <c r="C61" s="124">
        <v>103415.757575</v>
      </c>
      <c r="D61" s="124">
        <v>104107.46582700001</v>
      </c>
      <c r="E61" s="128">
        <v>231590.33843</v>
      </c>
      <c r="F61" s="128">
        <v>23375.406775999989</v>
      </c>
      <c r="G61" s="124"/>
      <c r="H61" s="125">
        <v>20.687096971318564</v>
      </c>
      <c r="I61" s="125">
        <v>21.559072154862243</v>
      </c>
      <c r="J61" s="125">
        <v>22.058361572281765</v>
      </c>
      <c r="K61" s="125">
        <v>21.299693979973849</v>
      </c>
      <c r="L61" s="125">
        <v>14.936229331721758</v>
      </c>
      <c r="O61" s="116"/>
      <c r="P61" s="116"/>
    </row>
    <row r="62" spans="1:16" ht="15" customHeight="1" x14ac:dyDescent="0.2">
      <c r="A62" s="103" t="s">
        <v>108</v>
      </c>
      <c r="B62" s="124">
        <v>120589.64189</v>
      </c>
      <c r="C62" s="124">
        <v>96240.941128999984</v>
      </c>
      <c r="D62" s="124">
        <v>107791.338885</v>
      </c>
      <c r="E62" s="128">
        <v>228380.980775</v>
      </c>
      <c r="F62" s="128">
        <v>12798.303004999994</v>
      </c>
      <c r="G62" s="124"/>
      <c r="H62" s="125">
        <v>30.525932447262587</v>
      </c>
      <c r="I62" s="125">
        <v>22.099374836760134</v>
      </c>
      <c r="J62" s="125">
        <v>37.258456263572029</v>
      </c>
      <c r="K62" s="125">
        <v>33.619302825215598</v>
      </c>
      <c r="L62" s="125">
        <v>-7.6324334918338179</v>
      </c>
      <c r="O62" s="116"/>
      <c r="P62" s="116"/>
    </row>
    <row r="63" spans="1:16" ht="15" customHeight="1" x14ac:dyDescent="0.2">
      <c r="A63" s="103" t="s">
        <v>34</v>
      </c>
      <c r="B63" s="124">
        <v>144275.465344</v>
      </c>
      <c r="C63" s="124">
        <v>110621.55943000001</v>
      </c>
      <c r="D63" s="124">
        <v>121093.513037</v>
      </c>
      <c r="E63" s="128">
        <v>265368.97838099999</v>
      </c>
      <c r="F63" s="128">
        <v>23181.952307</v>
      </c>
      <c r="G63" s="124"/>
      <c r="H63" s="125">
        <v>36.99178575444337</v>
      </c>
      <c r="I63" s="125">
        <v>30.660003245451634</v>
      </c>
      <c r="J63" s="125">
        <v>45.514870549863303</v>
      </c>
      <c r="K63" s="125">
        <v>40.753798672938061</v>
      </c>
      <c r="L63" s="125">
        <v>4.8976287127345728</v>
      </c>
      <c r="O63" s="116"/>
      <c r="P63" s="116"/>
    </row>
    <row r="64" spans="1:16" ht="15" customHeight="1" x14ac:dyDescent="0.2">
      <c r="A64" s="103" t="s">
        <v>35</v>
      </c>
      <c r="B64" s="124">
        <v>134325.516668</v>
      </c>
      <c r="C64" s="124">
        <v>102359.09190499999</v>
      </c>
      <c r="D64" s="124">
        <v>118486.734147</v>
      </c>
      <c r="E64" s="128">
        <v>252812.25081499998</v>
      </c>
      <c r="F64" s="128">
        <v>15838.782521000001</v>
      </c>
      <c r="G64" s="124"/>
      <c r="H64" s="125">
        <v>38.302465678175309</v>
      </c>
      <c r="I64" s="125">
        <v>33.764303711898222</v>
      </c>
      <c r="J64" s="125">
        <v>41.791363512138823</v>
      </c>
      <c r="K64" s="125">
        <v>39.915997219279937</v>
      </c>
      <c r="L64" s="125">
        <v>16.802467449995433</v>
      </c>
      <c r="O64" s="116"/>
      <c r="P64" s="116"/>
    </row>
    <row r="65" spans="1:16" ht="15" customHeight="1" x14ac:dyDescent="0.2">
      <c r="A65" s="103" t="s">
        <v>109</v>
      </c>
      <c r="B65" s="124">
        <v>141518.88425100001</v>
      </c>
      <c r="C65" s="124">
        <v>106661.33740999999</v>
      </c>
      <c r="D65" s="124">
        <v>124231.33867300001</v>
      </c>
      <c r="E65" s="128">
        <v>265750.222924</v>
      </c>
      <c r="F65" s="128">
        <v>17287.545578000005</v>
      </c>
      <c r="G65" s="124"/>
      <c r="H65" s="125">
        <v>48.374733564609322</v>
      </c>
      <c r="I65" s="125">
        <v>35.061271387999462</v>
      </c>
      <c r="J65" s="125">
        <v>67.326150725706384</v>
      </c>
      <c r="K65" s="125">
        <v>56.669816517416074</v>
      </c>
      <c r="L65" s="125">
        <v>-18.201653450312939</v>
      </c>
      <c r="O65" s="116"/>
      <c r="P65" s="116"/>
    </row>
    <row r="66" spans="1:16" ht="15" customHeight="1" x14ac:dyDescent="0.2">
      <c r="A66" s="103" t="s">
        <v>36</v>
      </c>
      <c r="B66" s="124">
        <v>144249.61988400001</v>
      </c>
      <c r="C66" s="124">
        <v>110446.378524</v>
      </c>
      <c r="D66" s="124">
        <v>112410.39597699999</v>
      </c>
      <c r="E66" s="128">
        <v>256660.01586099999</v>
      </c>
      <c r="F66" s="128">
        <v>31839.223907000021</v>
      </c>
      <c r="G66" s="124"/>
      <c r="H66" s="125">
        <v>30.092384141377053</v>
      </c>
      <c r="I66" s="125">
        <v>25.809748183461728</v>
      </c>
      <c r="J66" s="125">
        <v>32.794057036750544</v>
      </c>
      <c r="K66" s="125">
        <v>31.261994989887569</v>
      </c>
      <c r="L66" s="125">
        <v>21.374228588521458</v>
      </c>
      <c r="O66" s="116"/>
      <c r="P66" s="116"/>
    </row>
    <row r="67" spans="1:16" ht="15" customHeight="1" x14ac:dyDescent="0.2">
      <c r="A67" s="103" t="s">
        <v>110</v>
      </c>
      <c r="B67" s="124">
        <v>131977.237731</v>
      </c>
      <c r="C67" s="124">
        <v>101552.431839</v>
      </c>
      <c r="D67" s="124">
        <v>113518.137284</v>
      </c>
      <c r="E67" s="128">
        <v>245495.375015</v>
      </c>
      <c r="F67" s="128">
        <v>18459.100447000004</v>
      </c>
      <c r="G67" s="124"/>
      <c r="H67" s="125">
        <v>15.275924684630427</v>
      </c>
      <c r="I67" s="125">
        <v>11.134401439733912</v>
      </c>
      <c r="J67" s="125">
        <v>29.136632463519174</v>
      </c>
      <c r="K67" s="125">
        <v>21.296035686849422</v>
      </c>
      <c r="L67" s="125">
        <v>-30.559643255143946</v>
      </c>
    </row>
    <row r="68" spans="1:16" ht="15" customHeight="1" x14ac:dyDescent="0.2">
      <c r="A68" s="103" t="s">
        <v>37</v>
      </c>
      <c r="B68" s="124">
        <v>129693.918792</v>
      </c>
      <c r="C68" s="124">
        <v>103512.51386900002</v>
      </c>
      <c r="D68" s="124">
        <v>107890.405297</v>
      </c>
      <c r="E68" s="128">
        <v>237584.324089</v>
      </c>
      <c r="F68" s="128">
        <v>21803.513494999992</v>
      </c>
      <c r="G68" s="124"/>
      <c r="H68" s="125">
        <v>15.108957462332709</v>
      </c>
      <c r="I68" s="125">
        <v>9.8617238790357913</v>
      </c>
      <c r="J68" s="125">
        <v>15.534590049252531</v>
      </c>
      <c r="K68" s="125">
        <v>15.301853885796756</v>
      </c>
      <c r="L68" s="125">
        <v>13.048125646069813</v>
      </c>
    </row>
    <row r="69" spans="1:16" ht="15" customHeight="1" x14ac:dyDescent="0.2">
      <c r="A69" s="103" t="s">
        <v>111</v>
      </c>
      <c r="B69" s="124">
        <v>131606.255974</v>
      </c>
      <c r="C69" s="124">
        <v>105004.140136</v>
      </c>
      <c r="D69" s="124">
        <v>103626.239002</v>
      </c>
      <c r="E69" s="128">
        <v>235232.49497599999</v>
      </c>
      <c r="F69" s="128">
        <v>27980.016971999998</v>
      </c>
      <c r="G69" s="124"/>
      <c r="H69" s="125">
        <v>5.7650529224131866</v>
      </c>
      <c r="I69" s="125">
        <v>1.6950196081564057</v>
      </c>
      <c r="J69" s="125">
        <v>11.487793783682431</v>
      </c>
      <c r="K69" s="125">
        <v>8.2120001599250543</v>
      </c>
      <c r="L69" s="125">
        <v>-11.129808627157166</v>
      </c>
    </row>
    <row r="70" spans="1:16" ht="15" customHeight="1" x14ac:dyDescent="0.2">
      <c r="A70" s="130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</row>
    <row r="71" spans="1:16" ht="15" customHeight="1" x14ac:dyDescent="0.2">
      <c r="A71" s="40">
        <v>2023</v>
      </c>
      <c r="B71" s="43"/>
      <c r="C71" s="43"/>
      <c r="D71" s="43"/>
      <c r="E71" s="43"/>
      <c r="F71" s="43"/>
      <c r="G71" s="41"/>
      <c r="H71" s="41"/>
      <c r="I71" s="41"/>
      <c r="J71" s="41"/>
      <c r="K71" s="41"/>
      <c r="L71" s="41"/>
    </row>
    <row r="72" spans="1:16" ht="15" customHeight="1" x14ac:dyDescent="0.2">
      <c r="A72" s="103" t="s">
        <v>31</v>
      </c>
      <c r="B72" s="150">
        <v>112665.503447</v>
      </c>
      <c r="C72" s="150">
        <v>86053.172638000004</v>
      </c>
      <c r="D72" s="150">
        <v>94508.322193999993</v>
      </c>
      <c r="E72" s="150">
        <v>207173.825641</v>
      </c>
      <c r="F72" s="150">
        <v>18157.181253000002</v>
      </c>
      <c r="G72" s="124"/>
      <c r="H72" s="104">
        <v>1.4456095021984692</v>
      </c>
      <c r="I72" s="104">
        <v>-5.8513924601716258</v>
      </c>
      <c r="J72" s="104">
        <v>1.8162064318111144</v>
      </c>
      <c r="K72" s="104">
        <v>1.6143327950461817</v>
      </c>
      <c r="L72" s="104">
        <v>-0.44059519117172868</v>
      </c>
    </row>
    <row r="73" spans="1:16" ht="15" customHeight="1" x14ac:dyDescent="0.2">
      <c r="A73" s="103" t="s">
        <v>32</v>
      </c>
      <c r="B73" s="150">
        <v>112682.12675900001</v>
      </c>
      <c r="C73" s="150">
        <v>87854.017988000007</v>
      </c>
      <c r="D73" s="150">
        <v>92702.965465000001</v>
      </c>
      <c r="E73" s="150">
        <v>205385.09222400002</v>
      </c>
      <c r="F73" s="150">
        <v>19979.161294000005</v>
      </c>
      <c r="G73" s="124"/>
      <c r="H73" s="104">
        <v>10.753099762787308</v>
      </c>
      <c r="I73" s="104">
        <v>4.7141835301644903</v>
      </c>
      <c r="J73" s="104">
        <v>12.245758731059423</v>
      </c>
      <c r="K73" s="104">
        <v>11.42188374183077</v>
      </c>
      <c r="L73" s="104">
        <v>4.3164507077328222</v>
      </c>
    </row>
    <row r="74" spans="1:16" ht="15" customHeight="1" x14ac:dyDescent="0.2">
      <c r="A74" s="103" t="s">
        <v>107</v>
      </c>
      <c r="B74" s="150">
        <v>129744.831494</v>
      </c>
      <c r="C74" s="150">
        <v>102539.303879</v>
      </c>
      <c r="D74" s="150">
        <v>104468.65412200001</v>
      </c>
      <c r="E74" s="150">
        <v>234213.48561600002</v>
      </c>
      <c r="F74" s="150">
        <v>25276.177371999991</v>
      </c>
      <c r="G74" s="124"/>
      <c r="H74" s="104">
        <v>-1.3258112689929538</v>
      </c>
      <c r="I74" s="104">
        <v>-4.1064958906368227</v>
      </c>
      <c r="J74" s="104">
        <v>-0.73677703636980418</v>
      </c>
      <c r="K74" s="104">
        <v>-1.063944217661009</v>
      </c>
      <c r="L74" s="104">
        <v>-3.6879605897799235</v>
      </c>
    </row>
    <row r="75" spans="1:16" ht="15" customHeight="1" x14ac:dyDescent="0.2">
      <c r="A75" s="103" t="s">
        <v>33</v>
      </c>
      <c r="B75" s="150">
        <v>105165.660262</v>
      </c>
      <c r="C75" s="150">
        <v>80176.111573999995</v>
      </c>
      <c r="D75" s="150">
        <v>93820.563188</v>
      </c>
      <c r="E75" s="150">
        <v>198986.22344999999</v>
      </c>
      <c r="F75" s="150">
        <v>11345.097074000005</v>
      </c>
      <c r="G75" s="124"/>
      <c r="H75" s="104">
        <v>-17.50604758530897</v>
      </c>
      <c r="I75" s="104">
        <v>-22.472055077434366</v>
      </c>
      <c r="J75" s="104">
        <v>-9.8810422069961898</v>
      </c>
      <c r="K75" s="104">
        <v>-14.078357154719933</v>
      </c>
      <c r="L75" s="104">
        <v>-51.465669955107472</v>
      </c>
    </row>
    <row r="76" spans="1:16" ht="15" customHeight="1" x14ac:dyDescent="0.2">
      <c r="A76" s="103" t="s">
        <v>108</v>
      </c>
      <c r="B76" s="150">
        <v>119515.77106100001</v>
      </c>
      <c r="C76" s="150">
        <v>93622.857315999994</v>
      </c>
      <c r="D76" s="150">
        <v>104104.705103</v>
      </c>
      <c r="E76" s="150">
        <v>223620.47616399999</v>
      </c>
      <c r="F76" s="150">
        <v>15411.065958000007</v>
      </c>
      <c r="G76" s="124"/>
      <c r="H76" s="104">
        <v>-0.8905166415367255</v>
      </c>
      <c r="I76" s="104">
        <v>-2.7203431120761254</v>
      </c>
      <c r="J76" s="104">
        <v>-3.4201577048163263</v>
      </c>
      <c r="K76" s="104">
        <v>-2.0844575563365502</v>
      </c>
      <c r="L76" s="104">
        <v>20.414917133773653</v>
      </c>
    </row>
    <row r="77" spans="1:16" ht="15" customHeight="1" x14ac:dyDescent="0.2">
      <c r="A77" s="103" t="s">
        <v>34</v>
      </c>
      <c r="B77" s="150">
        <v>123941.95875600001</v>
      </c>
      <c r="C77" s="150">
        <v>93760.989696000004</v>
      </c>
      <c r="D77" s="150">
        <v>94874.801835999999</v>
      </c>
      <c r="E77" s="150">
        <v>218816.76059200001</v>
      </c>
      <c r="F77" s="150">
        <v>29067.156920000009</v>
      </c>
      <c r="G77" s="124"/>
      <c r="H77" s="104">
        <v>-14.093530413863679</v>
      </c>
      <c r="I77" s="104">
        <v>-15.241667013986698</v>
      </c>
      <c r="J77" s="104">
        <v>-21.651623231864534</v>
      </c>
      <c r="K77" s="104">
        <v>-17.542449035683163</v>
      </c>
      <c r="L77" s="104">
        <v>25.387010270152778</v>
      </c>
    </row>
    <row r="78" spans="1:16" ht="15" customHeight="1" x14ac:dyDescent="0.2">
      <c r="A78" s="103" t="s">
        <v>35</v>
      </c>
      <c r="B78" s="150">
        <v>116765.36466200001</v>
      </c>
      <c r="C78" s="150">
        <v>89039.854288000002</v>
      </c>
      <c r="D78" s="150">
        <v>99458.206325000006</v>
      </c>
      <c r="E78" s="150">
        <v>216223.57098700001</v>
      </c>
      <c r="F78" s="150">
        <v>17307.158337000001</v>
      </c>
      <c r="G78" s="130"/>
      <c r="H78" s="104">
        <v>-13.072834143196932</v>
      </c>
      <c r="I78" s="104">
        <v>-13.012266296150463</v>
      </c>
      <c r="J78" s="104">
        <v>-16.059627230836103</v>
      </c>
      <c r="K78" s="104">
        <v>-14.47266883232427</v>
      </c>
      <c r="L78" s="104">
        <v>9.2707619039098468</v>
      </c>
    </row>
    <row r="79" spans="1:16" ht="15" customHeight="1" x14ac:dyDescent="0.2">
      <c r="A79" s="103" t="s">
        <v>109</v>
      </c>
      <c r="B79" s="150">
        <v>115180.797911</v>
      </c>
      <c r="C79" s="150">
        <v>92098.632293000002</v>
      </c>
      <c r="D79" s="150">
        <v>97850.425300000003</v>
      </c>
      <c r="E79" s="150">
        <v>213031.223211</v>
      </c>
      <c r="F79" s="150">
        <v>17330.372610999999</v>
      </c>
      <c r="G79" s="130"/>
      <c r="H79" s="104">
        <v>-18.611004799392276</v>
      </c>
      <c r="I79" s="104">
        <v>-13.653218186287875</v>
      </c>
      <c r="J79" s="104">
        <v>-21.235312808179163</v>
      </c>
      <c r="K79" s="104">
        <v>-19.837800748741696</v>
      </c>
      <c r="L79" s="104">
        <v>0.24773344953314519</v>
      </c>
    </row>
    <row r="80" spans="1:16" ht="15" customHeight="1" x14ac:dyDescent="0.2">
      <c r="A80" s="103" t="s">
        <v>36</v>
      </c>
      <c r="B80" s="150">
        <v>124334.098167</v>
      </c>
      <c r="C80" s="150">
        <v>96724.631062999993</v>
      </c>
      <c r="D80" s="150">
        <v>99936.529322999995</v>
      </c>
      <c r="E80" s="150">
        <v>224270.62748999998</v>
      </c>
      <c r="F80" s="150">
        <v>24397.568844000009</v>
      </c>
      <c r="G80" s="130"/>
      <c r="H80" s="104">
        <v>-13.80629060445033</v>
      </c>
      <c r="I80" s="104">
        <v>-12.423899854732014</v>
      </c>
      <c r="J80" s="104">
        <v>-11.096719787867524</v>
      </c>
      <c r="K80" s="104">
        <v>-12.619569223646121</v>
      </c>
      <c r="L80" s="104">
        <v>-23.372601935073945</v>
      </c>
    </row>
    <row r="81" spans="1:12" ht="15" customHeight="1" x14ac:dyDescent="0.2">
      <c r="A81" s="103" t="s">
        <v>110</v>
      </c>
      <c r="B81" s="150">
        <v>126151.698556</v>
      </c>
      <c r="C81" s="150">
        <v>96392.111992999999</v>
      </c>
      <c r="D81" s="150">
        <v>113187.27726800001</v>
      </c>
      <c r="E81" s="150">
        <v>239338.97582400002</v>
      </c>
      <c r="F81" s="150">
        <v>12964.421287999998</v>
      </c>
      <c r="G81" s="130"/>
      <c r="H81" s="104">
        <v>-4.4140484186172984</v>
      </c>
      <c r="I81" s="104">
        <v>-5.0814340459922294</v>
      </c>
      <c r="J81" s="104">
        <v>-0.29146004675204013</v>
      </c>
      <c r="K81" s="104">
        <v>-2.5077454883310177</v>
      </c>
      <c r="L81" s="104">
        <v>-29.766776418907288</v>
      </c>
    </row>
    <row r="82" spans="1:12" ht="15" customHeight="1" x14ac:dyDescent="0.2">
      <c r="A82" s="103" t="s">
        <v>37</v>
      </c>
      <c r="B82" s="150">
        <v>121603.985323</v>
      </c>
      <c r="C82" s="150">
        <v>95539.674832000004</v>
      </c>
      <c r="D82" s="150">
        <v>109500.98892800001</v>
      </c>
      <c r="E82" s="150">
        <v>231104.97425100001</v>
      </c>
      <c r="F82" s="150">
        <v>12102.996394999995</v>
      </c>
      <c r="G82" s="130"/>
      <c r="H82" s="104">
        <v>-6.2377122569443193</v>
      </c>
      <c r="I82" s="104">
        <v>-7.7022948617497757</v>
      </c>
      <c r="J82" s="104">
        <v>1.4927959780727462</v>
      </c>
      <c r="K82" s="104">
        <v>-2.7271790185840734</v>
      </c>
      <c r="L82" s="104">
        <v>-44.490614332522746</v>
      </c>
    </row>
    <row r="83" spans="1:12" ht="15" customHeight="1" x14ac:dyDescent="0.2">
      <c r="A83" s="103" t="s">
        <v>111</v>
      </c>
      <c r="B83" s="150">
        <v>118446.90796</v>
      </c>
      <c r="C83" s="150">
        <v>97263.367272000003</v>
      </c>
      <c r="D83" s="150">
        <v>106630.601597</v>
      </c>
      <c r="E83" s="150">
        <v>225077.50955700001</v>
      </c>
      <c r="F83" s="150">
        <v>11816.306362999996</v>
      </c>
      <c r="G83" s="130"/>
      <c r="H83" s="104">
        <v>-9.999029238093172</v>
      </c>
      <c r="I83" s="104">
        <v>-7.371873960373609</v>
      </c>
      <c r="J83" s="104">
        <v>2.8992296004702189</v>
      </c>
      <c r="K83" s="104">
        <v>-4.3169994094719168</v>
      </c>
      <c r="L83" s="104">
        <v>-57.768766277644716</v>
      </c>
    </row>
    <row r="84" spans="1:12" ht="15" customHeight="1" x14ac:dyDescent="0.2">
      <c r="A84" s="130"/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</row>
    <row r="85" spans="1:12" ht="15" customHeight="1" x14ac:dyDescent="0.2">
      <c r="A85" s="40">
        <v>2024</v>
      </c>
      <c r="B85" s="43"/>
      <c r="C85" s="43"/>
      <c r="D85" s="43"/>
      <c r="E85" s="43"/>
      <c r="F85" s="43"/>
      <c r="G85" s="41"/>
      <c r="H85" s="41"/>
      <c r="I85" s="41"/>
      <c r="J85" s="41"/>
      <c r="K85" s="41"/>
      <c r="L85" s="41"/>
    </row>
    <row r="86" spans="1:12" ht="15" customHeight="1" x14ac:dyDescent="0.2">
      <c r="A86" s="103" t="s">
        <v>31</v>
      </c>
      <c r="B86" s="150">
        <v>122381.41701400001</v>
      </c>
      <c r="C86" s="150">
        <v>94760.159646</v>
      </c>
      <c r="D86" s="150">
        <v>112237.98906199999</v>
      </c>
      <c r="E86" s="150">
        <v>234619.40607600001</v>
      </c>
      <c r="F86" s="150">
        <v>10143.427952000013</v>
      </c>
      <c r="G86" s="124"/>
      <c r="H86" s="104">
        <v>8.6236809580055382</v>
      </c>
      <c r="I86" s="104">
        <v>10.118147583736036</v>
      </c>
      <c r="J86" s="104">
        <v>18.759900140440326</v>
      </c>
      <c r="K86" s="104">
        <v>13.247609996138667</v>
      </c>
      <c r="L86" s="104">
        <v>-44.135448059571061</v>
      </c>
    </row>
    <row r="87" spans="1:12" ht="15" customHeight="1" x14ac:dyDescent="0.2">
      <c r="A87" s="103" t="s">
        <v>32</v>
      </c>
      <c r="B87" s="150">
        <v>111445.132959</v>
      </c>
      <c r="C87" s="150">
        <v>91682.737062</v>
      </c>
      <c r="D87" s="150">
        <v>100116.36493900001</v>
      </c>
      <c r="E87" s="150">
        <v>211561.497898</v>
      </c>
      <c r="F87" s="150">
        <v>11328.768019999989</v>
      </c>
      <c r="G87" s="124"/>
      <c r="H87" s="104">
        <v>-1.0977728550026782</v>
      </c>
      <c r="I87" s="104">
        <v>4.3580466342734132</v>
      </c>
      <c r="J87" s="104">
        <v>7.9969388647000015</v>
      </c>
      <c r="K87" s="104">
        <v>3.0072317358183818</v>
      </c>
      <c r="L87" s="104">
        <v>-43.297079125127439</v>
      </c>
    </row>
    <row r="88" spans="1:12" ht="15" customHeight="1" x14ac:dyDescent="0.2">
      <c r="A88" s="103" t="s">
        <v>107</v>
      </c>
      <c r="B88" s="150">
        <v>128967.24159600001</v>
      </c>
      <c r="C88" s="150">
        <v>104574.725114</v>
      </c>
      <c r="D88" s="150">
        <v>115845.142401</v>
      </c>
      <c r="E88" s="150">
        <v>244812.383997</v>
      </c>
      <c r="F88" s="150">
        <v>13122.099195000003</v>
      </c>
      <c r="G88" s="124"/>
      <c r="H88" s="104">
        <v>-0.59932244625555697</v>
      </c>
      <c r="I88" s="104">
        <v>1.9850156554620955</v>
      </c>
      <c r="J88" s="104">
        <v>10.889858182449991</v>
      </c>
      <c r="K88" s="104">
        <v>4.5253151641221834</v>
      </c>
      <c r="L88" s="104">
        <v>-48.085111914366543</v>
      </c>
    </row>
    <row r="89" spans="1:12" ht="15" customHeight="1" x14ac:dyDescent="0.2">
      <c r="A89" s="103" t="s">
        <v>33</v>
      </c>
      <c r="B89" s="150">
        <v>115155.15472200001</v>
      </c>
      <c r="C89" s="150">
        <v>92181.224682999993</v>
      </c>
      <c r="D89" s="150">
        <v>107087.740422</v>
      </c>
      <c r="E89" s="150">
        <v>222242.89514400001</v>
      </c>
      <c r="F89" s="150">
        <v>8067.414300000004</v>
      </c>
      <c r="G89" s="124"/>
      <c r="H89" s="104">
        <v>9.4988178033714608</v>
      </c>
      <c r="I89" s="104">
        <v>14.973428959472127</v>
      </c>
      <c r="J89" s="104">
        <v>14.141012144016765</v>
      </c>
      <c r="K89" s="104">
        <v>11.687578813637725</v>
      </c>
      <c r="L89" s="104">
        <v>-28.890742429270105</v>
      </c>
    </row>
    <row r="90" spans="1:12" ht="15" customHeight="1" x14ac:dyDescent="0.2">
      <c r="A90" s="103" t="s">
        <v>108</v>
      </c>
      <c r="B90" s="150">
        <v>128099.507021</v>
      </c>
      <c r="C90" s="150">
        <v>105866.328112</v>
      </c>
      <c r="D90" s="150">
        <v>118082.514928</v>
      </c>
      <c r="E90" s="150">
        <v>246182.02194900002</v>
      </c>
      <c r="F90" s="150">
        <v>10016.992092999993</v>
      </c>
      <c r="G90" s="124"/>
      <c r="H90" s="104">
        <v>7.1820947844773659</v>
      </c>
      <c r="I90" s="104">
        <v>13.077437654648058</v>
      </c>
      <c r="J90" s="104">
        <v>13.426684040044606</v>
      </c>
      <c r="K90" s="104">
        <v>10.089212835972013</v>
      </c>
      <c r="L90" s="104">
        <v>-35.001302828114277</v>
      </c>
    </row>
    <row r="91" spans="1:12" ht="15" customHeight="1" x14ac:dyDescent="0.2">
      <c r="A91" s="103" t="s">
        <v>34</v>
      </c>
      <c r="B91" s="150">
        <v>126083.274428</v>
      </c>
      <c r="C91" s="150">
        <v>100513.258728</v>
      </c>
      <c r="D91" s="150">
        <v>111740.28697299999</v>
      </c>
      <c r="E91" s="150">
        <v>237823.56140100001</v>
      </c>
      <c r="F91" s="150">
        <v>14342.98745500001</v>
      </c>
      <c r="G91" s="124"/>
      <c r="H91" s="104">
        <v>1.7276761586570748</v>
      </c>
      <c r="I91" s="104">
        <v>7.2015761073904905</v>
      </c>
      <c r="J91" s="104">
        <v>17.77656955337158</v>
      </c>
      <c r="K91" s="104">
        <v>8.6861722829539509</v>
      </c>
      <c r="L91" s="104">
        <v>-50.655691939616062</v>
      </c>
    </row>
    <row r="92" spans="1:12" ht="15" customHeight="1" x14ac:dyDescent="0.2">
      <c r="A92" s="103" t="s">
        <v>35</v>
      </c>
      <c r="B92" s="150">
        <v>131503.18371799999</v>
      </c>
      <c r="C92" s="150">
        <v>105427.451128</v>
      </c>
      <c r="D92" s="150">
        <v>124715.533014</v>
      </c>
      <c r="E92" s="150">
        <v>256218.716732</v>
      </c>
      <c r="F92" s="150">
        <v>6787.6507039999851</v>
      </c>
      <c r="G92" s="124"/>
      <c r="H92" s="104">
        <v>12.621738559770233</v>
      </c>
      <c r="I92" s="104">
        <v>18.404788474826347</v>
      </c>
      <c r="J92" s="104">
        <v>25.394914730783018</v>
      </c>
      <c r="K92" s="104">
        <v>18.497125712258544</v>
      </c>
      <c r="L92" s="104">
        <v>-60.781252636436292</v>
      </c>
    </row>
    <row r="93" spans="1:12" ht="15" customHeight="1" x14ac:dyDescent="0.2">
      <c r="A93" s="103" t="s">
        <v>109</v>
      </c>
      <c r="B93" s="150">
        <v>129094.08764100001</v>
      </c>
      <c r="C93" s="150">
        <v>106299.288443</v>
      </c>
      <c r="D93" s="150">
        <v>122739.87201399999</v>
      </c>
      <c r="E93" s="150">
        <v>251833.95965500001</v>
      </c>
      <c r="F93" s="150">
        <v>6354.2156270000123</v>
      </c>
      <c r="G93" s="150"/>
      <c r="H93" s="104">
        <v>12.079521918879896</v>
      </c>
      <c r="I93" s="104">
        <v>15.418965294535999</v>
      </c>
      <c r="J93" s="104">
        <v>25.436217203646628</v>
      </c>
      <c r="K93" s="104">
        <v>18.214577121198449</v>
      </c>
      <c r="L93" s="104">
        <v>-63.334800874582228</v>
      </c>
    </row>
    <row r="94" spans="1:12" ht="15" customHeight="1" x14ac:dyDescent="0.2">
      <c r="A94" s="103" t="s">
        <v>36</v>
      </c>
      <c r="B94" s="150">
        <v>123629.88989799999</v>
      </c>
      <c r="C94" s="150">
        <v>99997.068220000001</v>
      </c>
      <c r="D94" s="150">
        <v>110790.021694</v>
      </c>
      <c r="E94" s="150">
        <v>234419.91159199999</v>
      </c>
      <c r="F94" s="150">
        <v>12839.868203999999</v>
      </c>
      <c r="G94" s="150"/>
      <c r="H94" s="104">
        <v>-0.56638386362375726</v>
      </c>
      <c r="I94" s="104">
        <v>3.3832511130164553</v>
      </c>
      <c r="J94" s="104">
        <v>10.860385531221477</v>
      </c>
      <c r="K94" s="104">
        <v>4.5254629264603778</v>
      </c>
      <c r="L94" s="104">
        <v>-47.372345637800493</v>
      </c>
    </row>
    <row r="95" spans="1:12" ht="15" customHeight="1" x14ac:dyDescent="0.2">
      <c r="A95" s="103" t="s">
        <v>110</v>
      </c>
      <c r="B95" s="150">
        <v>128223.665311</v>
      </c>
      <c r="C95" s="150">
        <v>99528.071288000006</v>
      </c>
      <c r="D95" s="150">
        <v>116269.404542</v>
      </c>
      <c r="E95" s="150">
        <v>244493.06985299999</v>
      </c>
      <c r="F95" s="150">
        <v>11954.260769</v>
      </c>
      <c r="H95" s="104">
        <v>1.6424406319667861</v>
      </c>
      <c r="I95" s="104">
        <v>3.2533360149093333</v>
      </c>
      <c r="J95" s="104">
        <v>2.7230333199925547</v>
      </c>
      <c r="K95" s="104">
        <v>2.1534704121029069</v>
      </c>
      <c r="L95" s="104">
        <v>-7.7917902894363085</v>
      </c>
    </row>
    <row r="96" spans="1:12" ht="15" customHeight="1" x14ac:dyDescent="0.2">
      <c r="A96" s="103" t="s">
        <v>37</v>
      </c>
      <c r="B96" s="150">
        <v>126104.829507</v>
      </c>
      <c r="C96" s="150">
        <v>104902.650123</v>
      </c>
      <c r="D96" s="150">
        <v>111269.536479</v>
      </c>
      <c r="E96" s="150">
        <v>237374.36598599999</v>
      </c>
      <c r="F96" s="150">
        <v>14835.293028</v>
      </c>
      <c r="H96" s="104">
        <v>3.7012308207210696</v>
      </c>
      <c r="I96" s="104">
        <v>9.8000912264607845</v>
      </c>
      <c r="J96" s="104">
        <v>1.6150973322833333</v>
      </c>
      <c r="K96" s="104">
        <v>2.7127896123044417</v>
      </c>
      <c r="L96" s="104">
        <v>22.575373435034447</v>
      </c>
    </row>
    <row r="97" spans="1:12" ht="15" customHeight="1" x14ac:dyDescent="0.2">
      <c r="A97" s="103" t="s">
        <v>111</v>
      </c>
      <c r="B97" s="150">
        <v>138603.17019999999</v>
      </c>
      <c r="C97" s="150">
        <v>110326.609684</v>
      </c>
      <c r="D97" s="150">
        <v>119343.073078</v>
      </c>
      <c r="E97" s="150">
        <v>257946.24327799998</v>
      </c>
      <c r="F97" s="150">
        <v>19260.097121999992</v>
      </c>
      <c r="H97" s="104">
        <v>17.017128253619628</v>
      </c>
      <c r="I97" s="104">
        <v>13.430793913877393</v>
      </c>
      <c r="J97" s="104">
        <v>11.921972952047623</v>
      </c>
      <c r="K97" s="104">
        <v>14.603295453949425</v>
      </c>
      <c r="L97" s="104">
        <v>62.995918778041236</v>
      </c>
    </row>
    <row r="98" spans="1:12" ht="15" customHeight="1" x14ac:dyDescent="0.2">
      <c r="A98" s="103"/>
      <c r="B98" s="150"/>
      <c r="C98" s="150"/>
      <c r="D98" s="150"/>
      <c r="E98" s="150"/>
      <c r="F98" s="150"/>
      <c r="H98" s="104"/>
      <c r="I98" s="104"/>
      <c r="J98" s="104"/>
      <c r="K98" s="104"/>
      <c r="L98" s="104"/>
    </row>
    <row r="99" spans="1:12" ht="15" customHeight="1" x14ac:dyDescent="0.2">
      <c r="A99" s="40">
        <v>2025</v>
      </c>
      <c r="B99" s="43"/>
      <c r="C99" s="43"/>
      <c r="D99" s="43"/>
      <c r="E99" s="43"/>
      <c r="F99" s="43"/>
      <c r="G99" s="41"/>
      <c r="H99" s="41"/>
      <c r="I99" s="41"/>
      <c r="J99" s="41"/>
      <c r="K99" s="41"/>
      <c r="L99" s="41"/>
    </row>
    <row r="100" spans="1:12" s="158" customFormat="1" ht="15" customHeight="1" x14ac:dyDescent="0.2">
      <c r="A100" s="103" t="s">
        <v>31</v>
      </c>
      <c r="B100" s="150">
        <v>122814.047068</v>
      </c>
      <c r="C100" s="150">
        <v>97545.887648000004</v>
      </c>
      <c r="D100" s="150">
        <v>119155.121782</v>
      </c>
      <c r="E100" s="150">
        <v>241969.16885000002</v>
      </c>
      <c r="F100" s="150">
        <v>3658.9252859999979</v>
      </c>
      <c r="G100" s="124"/>
      <c r="H100" s="104">
        <f>(B100-B86)/B86*100</f>
        <v>0.35350959692720546</v>
      </c>
      <c r="I100" s="104">
        <f t="shared" ref="I100:L100" si="18">(C100-C86)/C86*100</f>
        <v>2.9397671050859127</v>
      </c>
      <c r="J100" s="104">
        <f t="shared" si="18"/>
        <v>6.1629157630212008</v>
      </c>
      <c r="K100" s="104">
        <f t="shared" si="18"/>
        <v>3.1326320771689287</v>
      </c>
      <c r="L100" s="104">
        <f t="shared" si="18"/>
        <v>-63.928118745314734</v>
      </c>
    </row>
    <row r="101" spans="1:12" s="158" customFormat="1" ht="15" customHeight="1" x14ac:dyDescent="0.2">
      <c r="A101" s="103" t="s">
        <v>32</v>
      </c>
      <c r="B101" s="150">
        <v>118241.86837900001</v>
      </c>
      <c r="C101" s="150">
        <v>96898.637740999999</v>
      </c>
      <c r="D101" s="150">
        <v>105624.93919999999</v>
      </c>
      <c r="E101" s="150">
        <v>223866.80757900001</v>
      </c>
      <c r="F101" s="150">
        <v>12616.929179000013</v>
      </c>
      <c r="G101" s="124"/>
      <c r="H101" s="104">
        <f>(B101-B87)/B87*100</f>
        <v>6.098727902725452</v>
      </c>
      <c r="I101" s="104">
        <f t="shared" ref="I101:L101" si="19">(C101-C87)/C87*100</f>
        <v>5.6890760967059384</v>
      </c>
      <c r="J101" s="104">
        <f t="shared" si="19"/>
        <v>5.5021716623014738</v>
      </c>
      <c r="K101" s="104">
        <f t="shared" si="19"/>
        <v>5.8164220821185353</v>
      </c>
      <c r="L101" s="104">
        <f t="shared" si="19"/>
        <v>11.370708242289757</v>
      </c>
    </row>
    <row r="102" spans="1:12" s="158" customFormat="1" ht="15" customHeight="1" x14ac:dyDescent="0.2">
      <c r="A102" s="103" t="s">
        <v>179</v>
      </c>
      <c r="B102" s="150">
        <v>137303.57200700001</v>
      </c>
      <c r="C102" s="150">
        <v>109893.863409</v>
      </c>
      <c r="D102" s="150">
        <v>112534.811159</v>
      </c>
      <c r="E102" s="150">
        <v>249838.38316600001</v>
      </c>
      <c r="F102" s="150">
        <v>24768.760848000005</v>
      </c>
      <c r="G102" s="124"/>
      <c r="H102" s="104">
        <f t="shared" ref="H102" si="20">(B102-B88)/B88*100</f>
        <v>6.4639130897396493</v>
      </c>
      <c r="I102" s="104">
        <f t="shared" ref="I102" si="21">(C102-C88)/C88*100</f>
        <v>5.0864473123897262</v>
      </c>
      <c r="J102" s="104">
        <f t="shared" ref="J102" si="22">(D102-D88)/D88*100</f>
        <v>-2.8575485975417338</v>
      </c>
      <c r="K102" s="104">
        <f t="shared" ref="K102" si="23">(E102-E88)/E88*100</f>
        <v>2.0530003780615962</v>
      </c>
      <c r="L102" s="104">
        <f t="shared" ref="L102" si="24">(F102-F88)/F88*100</f>
        <v>88.756086049386099</v>
      </c>
    </row>
    <row r="103" spans="1:12" s="158" customFormat="1" ht="15" customHeight="1" x14ac:dyDescent="0.2">
      <c r="A103" s="103" t="s">
        <v>33</v>
      </c>
      <c r="B103" s="150">
        <v>133499.36950999999</v>
      </c>
      <c r="C103" s="150">
        <v>99962.027583000003</v>
      </c>
      <c r="D103" s="150">
        <v>128369.392945</v>
      </c>
      <c r="E103" s="150">
        <v>261868.76245499999</v>
      </c>
      <c r="F103" s="150">
        <v>5129.9765649999899</v>
      </c>
      <c r="G103" s="124"/>
      <c r="H103" s="104">
        <f t="shared" ref="H103:L103" si="25">(B103-B89)/B89*100</f>
        <v>15.929998819666716</v>
      </c>
      <c r="I103" s="104">
        <f t="shared" si="25"/>
        <v>8.4407675497448036</v>
      </c>
      <c r="J103" s="104">
        <f t="shared" si="25"/>
        <v>19.873098861863664</v>
      </c>
      <c r="K103" s="104">
        <f t="shared" si="25"/>
        <v>17.829981599782887</v>
      </c>
      <c r="L103" s="104">
        <f t="shared" si="25"/>
        <v>-36.411142725123376</v>
      </c>
    </row>
    <row r="104" spans="1:12" s="158" customFormat="1" ht="15" customHeight="1" x14ac:dyDescent="0.2">
      <c r="A104" s="103" t="s">
        <v>180</v>
      </c>
      <c r="B104" s="150">
        <v>126617.562729</v>
      </c>
      <c r="C104" s="150">
        <v>100812.209497</v>
      </c>
      <c r="D104" s="150">
        <v>125857.686971</v>
      </c>
      <c r="E104" s="150">
        <v>252475.24969999999</v>
      </c>
      <c r="F104" s="150">
        <v>759.87575799999468</v>
      </c>
      <c r="G104" s="2"/>
      <c r="H104" s="104">
        <f t="shared" ref="H104:H107" si="26">(B104-B90)/B90*100</f>
        <v>-1.1568696292929976</v>
      </c>
      <c r="I104" s="104">
        <f t="shared" ref="I104:I107" si="27">(C104-C90)/C90*100</f>
        <v>-4.7740567800302429</v>
      </c>
      <c r="J104" s="104">
        <f t="shared" ref="J104:J107" si="28">(D104-D90)/D90*100</f>
        <v>6.5845244300063017</v>
      </c>
      <c r="K104" s="104">
        <f t="shared" ref="K104:K107" si="29">(E104-E90)/E90*100</f>
        <v>2.5563311655242229</v>
      </c>
      <c r="L104" s="104">
        <f t="shared" ref="L104:L107" si="30">(F104-F90)/F90*100</f>
        <v>-92.414132396780019</v>
      </c>
    </row>
    <row r="105" spans="1:12" s="158" customFormat="1" ht="15" customHeight="1" x14ac:dyDescent="0.2">
      <c r="A105" s="103" t="s">
        <v>34</v>
      </c>
      <c r="B105" s="150">
        <v>121549.776461</v>
      </c>
      <c r="C105" s="150">
        <v>95107.545050999994</v>
      </c>
      <c r="D105" s="150">
        <v>113145.295367</v>
      </c>
      <c r="E105" s="150">
        <v>234695.07182800001</v>
      </c>
      <c r="F105" s="150">
        <v>8404.4810940000025</v>
      </c>
      <c r="G105" s="2"/>
      <c r="H105" s="104">
        <f t="shared" si="26"/>
        <v>-3.5956378731176288</v>
      </c>
      <c r="I105" s="104">
        <f t="shared" si="27"/>
        <v>-5.3781100577272758</v>
      </c>
      <c r="J105" s="104">
        <f t="shared" si="28"/>
        <v>1.2573874938584135</v>
      </c>
      <c r="K105" s="104">
        <f t="shared" si="29"/>
        <v>-1.3154666234793186</v>
      </c>
      <c r="L105" s="104">
        <f t="shared" si="30"/>
        <v>-41.403552639445593</v>
      </c>
    </row>
    <row r="106" spans="1:12" s="158" customFormat="1" ht="15" customHeight="1" x14ac:dyDescent="0.2">
      <c r="A106" s="103" t="s">
        <v>35</v>
      </c>
      <c r="B106" s="150">
        <v>140062.67272599999</v>
      </c>
      <c r="C106" s="150">
        <v>103049.33749999999</v>
      </c>
      <c r="D106" s="150">
        <v>125457.70533700001</v>
      </c>
      <c r="E106" s="150">
        <v>265520.37806299998</v>
      </c>
      <c r="F106" s="150">
        <v>14604.967388999983</v>
      </c>
      <c r="G106" s="2"/>
      <c r="H106" s="104">
        <f t="shared" si="26"/>
        <v>6.508959529341336</v>
      </c>
      <c r="I106" s="104">
        <f t="shared" si="27"/>
        <v>-2.2556873020791586</v>
      </c>
      <c r="J106" s="104">
        <f t="shared" si="28"/>
        <v>0.5950921309190037</v>
      </c>
      <c r="K106" s="104">
        <f t="shared" si="29"/>
        <v>3.6303598150986547</v>
      </c>
      <c r="L106" s="104">
        <f t="shared" si="30"/>
        <v>115.16969605394142</v>
      </c>
    </row>
    <row r="107" spans="1:12" ht="15" customHeight="1" x14ac:dyDescent="0.2">
      <c r="A107" s="103" t="s">
        <v>186</v>
      </c>
      <c r="B107" s="150">
        <v>131597.91977000001</v>
      </c>
      <c r="C107" s="150">
        <v>103647.299566</v>
      </c>
      <c r="D107" s="150">
        <v>115472.26624700001</v>
      </c>
      <c r="E107" s="150">
        <v>247070.186017</v>
      </c>
      <c r="F107" s="150">
        <v>16125.653523000001</v>
      </c>
      <c r="H107" s="104">
        <f t="shared" si="26"/>
        <v>1.9395405124694418</v>
      </c>
      <c r="I107" s="104">
        <f t="shared" si="27"/>
        <v>-2.4948322005203738</v>
      </c>
      <c r="J107" s="104">
        <f t="shared" si="28"/>
        <v>-5.9211449773803135</v>
      </c>
      <c r="K107" s="104">
        <f t="shared" si="29"/>
        <v>-1.8916327426714594</v>
      </c>
      <c r="L107" s="104">
        <f t="shared" si="30"/>
        <v>153.7788213305146</v>
      </c>
    </row>
    <row r="108" spans="1:12" ht="15" customHeight="1" x14ac:dyDescent="0.2">
      <c r="A108" s="103"/>
      <c r="B108" s="150"/>
      <c r="C108" s="150"/>
      <c r="D108" s="150"/>
      <c r="E108" s="150"/>
      <c r="F108" s="150"/>
      <c r="G108" s="124"/>
      <c r="H108" s="104"/>
      <c r="I108" s="104"/>
      <c r="J108" s="104"/>
      <c r="K108" s="104"/>
      <c r="L108" s="104"/>
    </row>
    <row r="109" spans="1:12" ht="15" customHeight="1" x14ac:dyDescent="0.2"/>
    <row r="110" spans="1:12" ht="15" customHeight="1" x14ac:dyDescent="0.2"/>
    <row r="111" spans="1:12" ht="15" customHeight="1" x14ac:dyDescent="0.2"/>
    <row r="112" spans="1:12" ht="15" customHeight="1" x14ac:dyDescent="0.2"/>
    <row r="113" ht="15" customHeight="1" x14ac:dyDescent="0.2"/>
  </sheetData>
  <mergeCells count="2">
    <mergeCell ref="B3:F3"/>
    <mergeCell ref="H3:L3"/>
  </mergeCells>
  <phoneticPr fontId="24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fitToHeight="0" orientation="portrait" r:id="rId1"/>
  <rowBreaks count="1" manualBreakCount="1">
    <brk id="7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7"/>
  <sheetViews>
    <sheetView view="pageBreakPreview" zoomScaleNormal="100" zoomScaleSheetLayoutView="100" workbookViewId="0">
      <selection activeCell="M1" sqref="M1"/>
    </sheetView>
  </sheetViews>
  <sheetFormatPr defaultColWidth="9.140625" defaultRowHeight="12.75" x14ac:dyDescent="0.2"/>
  <cols>
    <col min="1" max="1" width="5.42578125" style="5" customWidth="1"/>
    <col min="2" max="2" width="19.140625" style="5" bestFit="1" customWidth="1"/>
    <col min="3" max="5" width="10" style="5" bestFit="1" customWidth="1"/>
    <col min="6" max="6" width="12" style="5" bestFit="1" customWidth="1"/>
    <col min="7" max="7" width="11.28515625" style="5" bestFit="1" customWidth="1"/>
    <col min="8" max="8" width="11.42578125" style="5" bestFit="1" customWidth="1"/>
    <col min="9" max="9" width="0.85546875" style="5" customWidth="1"/>
    <col min="10" max="11" width="10" style="5" bestFit="1" customWidth="1"/>
    <col min="12" max="12" width="12" style="5" bestFit="1" customWidth="1"/>
    <col min="13" max="16384" width="9.140625" style="5"/>
  </cols>
  <sheetData>
    <row r="1" spans="1:12" x14ac:dyDescent="0.2">
      <c r="A1" s="102" t="s">
        <v>113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x14ac:dyDescent="0.2">
      <c r="A3" s="16"/>
      <c r="B3" s="17"/>
      <c r="C3" s="165" t="s">
        <v>99</v>
      </c>
      <c r="D3" s="165"/>
      <c r="E3" s="165"/>
      <c r="F3" s="17"/>
      <c r="G3" s="166" t="s">
        <v>42</v>
      </c>
      <c r="H3" s="166"/>
      <c r="I3" s="18"/>
      <c r="J3" s="165" t="s">
        <v>99</v>
      </c>
      <c r="K3" s="165"/>
      <c r="L3" s="165"/>
    </row>
    <row r="4" spans="1:12" ht="36" customHeight="1" x14ac:dyDescent="0.2">
      <c r="A4" s="16" t="s">
        <v>94</v>
      </c>
      <c r="B4" s="19" t="s">
        <v>45</v>
      </c>
      <c r="C4" s="20" t="s">
        <v>187</v>
      </c>
      <c r="D4" s="20" t="s">
        <v>181</v>
      </c>
      <c r="E4" s="20" t="s">
        <v>188</v>
      </c>
      <c r="F4" s="21" t="s">
        <v>98</v>
      </c>
      <c r="G4" s="22" t="s">
        <v>99</v>
      </c>
      <c r="H4" s="23" t="s">
        <v>0</v>
      </c>
      <c r="I4" s="23"/>
      <c r="J4" s="20" t="s">
        <v>189</v>
      </c>
      <c r="K4" s="20" t="s">
        <v>190</v>
      </c>
      <c r="L4" s="21" t="s">
        <v>98</v>
      </c>
    </row>
    <row r="5" spans="1:12" ht="15" customHeight="1" x14ac:dyDescent="0.2">
      <c r="A5" s="87"/>
      <c r="B5" s="88" t="s">
        <v>48</v>
      </c>
      <c r="C5" s="89">
        <v>129094.08764100015</v>
      </c>
      <c r="D5" s="89">
        <v>140062.6727259999</v>
      </c>
      <c r="E5" s="89">
        <v>131597.91977000012</v>
      </c>
      <c r="F5" s="90">
        <f>E5/E$5*100</f>
        <v>100</v>
      </c>
      <c r="G5" s="91">
        <f t="shared" ref="G5" si="0">E5-C5</f>
        <v>2503.8321289999731</v>
      </c>
      <c r="H5" s="91">
        <f t="shared" ref="H5" si="1">(G5/C5)*100</f>
        <v>1.9395405124694172</v>
      </c>
      <c r="I5" s="92"/>
      <c r="J5" s="89">
        <v>992728.99909900094</v>
      </c>
      <c r="K5" s="89">
        <v>1031686.788650001</v>
      </c>
      <c r="L5" s="90">
        <f>K5/K$5*100</f>
        <v>100</v>
      </c>
    </row>
    <row r="6" spans="1:12" ht="6" customHeight="1" x14ac:dyDescent="0.2">
      <c r="A6" s="132"/>
      <c r="B6" s="113"/>
      <c r="C6" s="106"/>
      <c r="D6" s="106"/>
      <c r="E6" s="106"/>
      <c r="F6" s="107"/>
      <c r="G6" s="108"/>
      <c r="H6" s="109"/>
      <c r="I6" s="109"/>
      <c r="J6" s="106"/>
      <c r="K6" s="106"/>
      <c r="L6" s="107"/>
    </row>
    <row r="7" spans="1:12" x14ac:dyDescent="0.2">
      <c r="A7" s="44" t="s">
        <v>1</v>
      </c>
      <c r="B7" s="155" t="s">
        <v>142</v>
      </c>
      <c r="C7" s="157">
        <v>18874.224661000011</v>
      </c>
      <c r="D7" s="157">
        <v>25740.155688999999</v>
      </c>
      <c r="E7" s="157">
        <v>19384.004550000005</v>
      </c>
      <c r="F7" s="47">
        <f>E7/E$5*100</f>
        <v>14.729719576022434</v>
      </c>
      <c r="G7" s="110">
        <f t="shared" ref="G7:G37" si="2">E7-C7</f>
        <v>509.779888999994</v>
      </c>
      <c r="H7" s="110">
        <f t="shared" ref="H7:H36" si="3">(G7/C7)*100</f>
        <v>2.7009315516592158</v>
      </c>
      <c r="I7" s="49"/>
      <c r="J7" s="157">
        <v>153213.81344399997</v>
      </c>
      <c r="K7" s="157">
        <v>163661.78851500002</v>
      </c>
      <c r="L7" s="47">
        <f>K7/K$5*100</f>
        <v>15.863515004312239</v>
      </c>
    </row>
    <row r="8" spans="1:12" x14ac:dyDescent="0.2">
      <c r="A8" s="44" t="s">
        <v>2</v>
      </c>
      <c r="B8" s="155" t="s">
        <v>144</v>
      </c>
      <c r="C8" s="157">
        <v>19643.733960999998</v>
      </c>
      <c r="D8" s="157">
        <v>18466.086286000002</v>
      </c>
      <c r="E8" s="157">
        <v>16367.241629</v>
      </c>
      <c r="F8" s="47">
        <f t="shared" ref="F8:F36" si="4">E8/E$5*100</f>
        <v>12.437310299133754</v>
      </c>
      <c r="G8" s="110">
        <f t="shared" si="2"/>
        <v>-3276.492331999998</v>
      </c>
      <c r="H8" s="110">
        <f t="shared" si="3"/>
        <v>-16.67958005593557</v>
      </c>
      <c r="I8" s="49"/>
      <c r="J8" s="157">
        <v>124603.04112199989</v>
      </c>
      <c r="K8" s="157">
        <v>146423.17552599995</v>
      </c>
      <c r="L8" s="47">
        <f t="shared" ref="L8:L36" si="5">K8/K$5*100</f>
        <v>14.192599647185547</v>
      </c>
    </row>
    <row r="9" spans="1:12" x14ac:dyDescent="0.2">
      <c r="A9" s="44" t="s">
        <v>3</v>
      </c>
      <c r="B9" s="155" t="s">
        <v>143</v>
      </c>
      <c r="C9" s="157">
        <v>15616.99467799999</v>
      </c>
      <c r="D9" s="157">
        <v>15696.027921000001</v>
      </c>
      <c r="E9" s="157">
        <v>17236.102440999999</v>
      </c>
      <c r="F9" s="47">
        <f t="shared" si="4"/>
        <v>13.097549316223498</v>
      </c>
      <c r="G9" s="110">
        <f t="shared" si="2"/>
        <v>1619.1077630000091</v>
      </c>
      <c r="H9" s="110">
        <f t="shared" si="3"/>
        <v>10.367601426418377</v>
      </c>
      <c r="I9" s="49"/>
      <c r="J9" s="157">
        <v>121085.34581899998</v>
      </c>
      <c r="K9" s="157">
        <v>119734.60711500001</v>
      </c>
      <c r="L9" s="47">
        <f t="shared" si="5"/>
        <v>11.605712938485624</v>
      </c>
    </row>
    <row r="10" spans="1:12" x14ac:dyDescent="0.2">
      <c r="A10" s="44" t="s">
        <v>4</v>
      </c>
      <c r="B10" s="155" t="s">
        <v>174</v>
      </c>
      <c r="C10" s="157">
        <v>10390.876229000001</v>
      </c>
      <c r="D10" s="157">
        <v>10865.127125999999</v>
      </c>
      <c r="E10" s="157">
        <v>11401.267373000001</v>
      </c>
      <c r="F10" s="47">
        <f t="shared" si="4"/>
        <v>8.6637139803779064</v>
      </c>
      <c r="G10" s="110">
        <f t="shared" si="2"/>
        <v>1010.3911439999993</v>
      </c>
      <c r="H10" s="110">
        <f t="shared" si="3"/>
        <v>9.7238300383185052</v>
      </c>
      <c r="I10" s="49"/>
      <c r="J10" s="157">
        <v>76798.338177000012</v>
      </c>
      <c r="K10" s="157">
        <v>81239.179533999981</v>
      </c>
      <c r="L10" s="47">
        <f t="shared" si="5"/>
        <v>7.8744033972078231</v>
      </c>
    </row>
    <row r="11" spans="1:12" x14ac:dyDescent="0.2">
      <c r="A11" s="44" t="s">
        <v>5</v>
      </c>
      <c r="B11" s="155" t="s">
        <v>145</v>
      </c>
      <c r="C11" s="157">
        <v>7026.6631280000038</v>
      </c>
      <c r="D11" s="157">
        <v>6418.1326330000011</v>
      </c>
      <c r="E11" s="157">
        <v>6643.0695390000001</v>
      </c>
      <c r="F11" s="47">
        <f t="shared" si="4"/>
        <v>5.0480049765303319</v>
      </c>
      <c r="G11" s="110">
        <f t="shared" si="2"/>
        <v>-383.5935890000037</v>
      </c>
      <c r="H11" s="110">
        <f t="shared" si="3"/>
        <v>-5.4591145471518541</v>
      </c>
      <c r="I11" s="49"/>
      <c r="J11" s="157">
        <v>55085.341462000011</v>
      </c>
      <c r="K11" s="157">
        <v>58632.814416999994</v>
      </c>
      <c r="L11" s="47">
        <f t="shared" si="5"/>
        <v>5.6831991125643011</v>
      </c>
    </row>
    <row r="12" spans="1:12" x14ac:dyDescent="0.2">
      <c r="A12" s="44" t="s">
        <v>6</v>
      </c>
      <c r="B12" s="155" t="s">
        <v>153</v>
      </c>
      <c r="C12" s="157">
        <v>5335.7232269999977</v>
      </c>
      <c r="D12" s="157">
        <v>7823.5113480000027</v>
      </c>
      <c r="E12" s="157">
        <v>7080.1411089999983</v>
      </c>
      <c r="F12" s="47">
        <f t="shared" si="4"/>
        <v>5.3801314803260523</v>
      </c>
      <c r="G12" s="110">
        <f t="shared" si="2"/>
        <v>1744.4178820000006</v>
      </c>
      <c r="H12" s="110">
        <f t="shared" si="3"/>
        <v>32.693185305655312</v>
      </c>
      <c r="I12" s="49"/>
      <c r="J12" s="157">
        <v>41535.117511999975</v>
      </c>
      <c r="K12" s="157">
        <v>54186.706664999998</v>
      </c>
      <c r="L12" s="47">
        <f t="shared" si="5"/>
        <v>5.2522439233621698</v>
      </c>
    </row>
    <row r="13" spans="1:12" x14ac:dyDescent="0.2">
      <c r="A13" s="44" t="s">
        <v>7</v>
      </c>
      <c r="B13" s="155" t="s">
        <v>146</v>
      </c>
      <c r="C13" s="157">
        <v>6955.8678420000006</v>
      </c>
      <c r="D13" s="157">
        <v>6864.6853909999973</v>
      </c>
      <c r="E13" s="157">
        <v>5884.4885340000001</v>
      </c>
      <c r="F13" s="47">
        <f t="shared" si="4"/>
        <v>4.4715665295352673</v>
      </c>
      <c r="G13" s="110">
        <f t="shared" si="2"/>
        <v>-1071.3793080000005</v>
      </c>
      <c r="H13" s="110">
        <f t="shared" si="3"/>
        <v>-15.402525354650065</v>
      </c>
      <c r="I13" s="49"/>
      <c r="J13" s="157">
        <v>56538.604781000016</v>
      </c>
      <c r="K13" s="157">
        <v>51023.268499999976</v>
      </c>
      <c r="L13" s="47">
        <f t="shared" si="5"/>
        <v>4.9456161561170848</v>
      </c>
    </row>
    <row r="14" spans="1:12" x14ac:dyDescent="0.2">
      <c r="A14" s="44" t="s">
        <v>8</v>
      </c>
      <c r="B14" s="155" t="s">
        <v>147</v>
      </c>
      <c r="C14" s="157">
        <v>4532.5142719999985</v>
      </c>
      <c r="D14" s="157">
        <v>5797.9349749999983</v>
      </c>
      <c r="E14" s="157">
        <v>5472.709237</v>
      </c>
      <c r="F14" s="47">
        <f t="shared" si="4"/>
        <v>4.1586593819757267</v>
      </c>
      <c r="G14" s="110">
        <f t="shared" si="2"/>
        <v>940.1949650000015</v>
      </c>
      <c r="H14" s="110">
        <f t="shared" si="3"/>
        <v>20.743342625706394</v>
      </c>
      <c r="I14" s="49"/>
      <c r="J14" s="157">
        <v>39462.37838699999</v>
      </c>
      <c r="K14" s="157">
        <v>42519.860720999983</v>
      </c>
      <c r="L14" s="47">
        <f t="shared" si="5"/>
        <v>4.1213923827248715</v>
      </c>
    </row>
    <row r="15" spans="1:12" x14ac:dyDescent="0.2">
      <c r="A15" s="44" t="s">
        <v>9</v>
      </c>
      <c r="B15" s="155" t="s">
        <v>151</v>
      </c>
      <c r="C15" s="157">
        <v>3837.2655609999997</v>
      </c>
      <c r="D15" s="157">
        <v>4703.9597739999981</v>
      </c>
      <c r="E15" s="157">
        <v>5039.3499070000016</v>
      </c>
      <c r="F15" s="47">
        <f t="shared" si="4"/>
        <v>3.8293537738343515</v>
      </c>
      <c r="G15" s="110">
        <f t="shared" si="2"/>
        <v>1202.0843460000019</v>
      </c>
      <c r="H15" s="110">
        <f t="shared" si="3"/>
        <v>31.326587302619114</v>
      </c>
      <c r="I15" s="49"/>
      <c r="J15" s="157">
        <v>38428.990862999963</v>
      </c>
      <c r="K15" s="157">
        <v>35025.330992999996</v>
      </c>
      <c r="L15" s="47">
        <f t="shared" si="5"/>
        <v>3.3949577893530933</v>
      </c>
    </row>
    <row r="16" spans="1:12" x14ac:dyDescent="0.2">
      <c r="A16" s="44" t="s">
        <v>10</v>
      </c>
      <c r="B16" s="155" t="s">
        <v>148</v>
      </c>
      <c r="C16" s="157">
        <v>4483.5788809999985</v>
      </c>
      <c r="D16" s="157">
        <v>5116.7573690000008</v>
      </c>
      <c r="E16" s="157">
        <v>4732.047540999999</v>
      </c>
      <c r="F16" s="47">
        <f t="shared" si="4"/>
        <v>3.5958376464236066</v>
      </c>
      <c r="G16" s="110">
        <f t="shared" si="2"/>
        <v>248.46866000000045</v>
      </c>
      <c r="H16" s="110">
        <f t="shared" si="3"/>
        <v>5.5417483799143739</v>
      </c>
      <c r="I16" s="49"/>
      <c r="J16" s="157">
        <v>36117.312784000009</v>
      </c>
      <c r="K16" s="157">
        <v>34239.956403000004</v>
      </c>
      <c r="L16" s="47">
        <f t="shared" si="5"/>
        <v>3.3188324964211482</v>
      </c>
    </row>
    <row r="17" spans="1:12" x14ac:dyDescent="0.2">
      <c r="A17" s="44" t="s">
        <v>11</v>
      </c>
      <c r="B17" s="155" t="s">
        <v>152</v>
      </c>
      <c r="C17" s="157">
        <v>4007.719767</v>
      </c>
      <c r="D17" s="157">
        <v>4623.3698029999987</v>
      </c>
      <c r="E17" s="157">
        <v>4517.7336680000008</v>
      </c>
      <c r="F17" s="47">
        <f t="shared" si="4"/>
        <v>3.4329825850559463</v>
      </c>
      <c r="G17" s="110">
        <f t="shared" si="2"/>
        <v>510.01390100000071</v>
      </c>
      <c r="H17" s="110">
        <f t="shared" si="3"/>
        <v>12.725787496409069</v>
      </c>
      <c r="I17" s="49"/>
      <c r="J17" s="157">
        <v>34868.859632999978</v>
      </c>
      <c r="K17" s="157">
        <v>33748.28755299998</v>
      </c>
      <c r="L17" s="47">
        <f t="shared" si="5"/>
        <v>3.2711757021877554</v>
      </c>
    </row>
    <row r="18" spans="1:12" x14ac:dyDescent="0.2">
      <c r="A18" s="44" t="s">
        <v>12</v>
      </c>
      <c r="B18" s="155" t="s">
        <v>150</v>
      </c>
      <c r="C18" s="157">
        <v>5521.1753630000003</v>
      </c>
      <c r="D18" s="157">
        <v>4025.1924679999988</v>
      </c>
      <c r="E18" s="157">
        <v>4240.6248080000014</v>
      </c>
      <c r="F18" s="47">
        <f t="shared" si="4"/>
        <v>3.2224102139392032</v>
      </c>
      <c r="G18" s="110">
        <f t="shared" si="2"/>
        <v>-1280.5505549999989</v>
      </c>
      <c r="H18" s="110">
        <f t="shared" si="3"/>
        <v>-23.193441084693163</v>
      </c>
      <c r="I18" s="110"/>
      <c r="J18" s="157">
        <v>36754.424239000007</v>
      </c>
      <c r="K18" s="157">
        <v>33010.192640999987</v>
      </c>
      <c r="L18" s="47">
        <f t="shared" si="5"/>
        <v>3.1996331642663565</v>
      </c>
    </row>
    <row r="19" spans="1:12" x14ac:dyDescent="0.2">
      <c r="A19" s="44" t="s">
        <v>13</v>
      </c>
      <c r="B19" s="155" t="s">
        <v>149</v>
      </c>
      <c r="C19" s="157">
        <v>4743.731517000002</v>
      </c>
      <c r="D19" s="157">
        <v>3927.8460589999991</v>
      </c>
      <c r="E19" s="157">
        <v>4819.8742290000018</v>
      </c>
      <c r="F19" s="47">
        <f t="shared" si="4"/>
        <v>3.6625763062394316</v>
      </c>
      <c r="G19" s="110">
        <f t="shared" si="2"/>
        <v>76.142711999999847</v>
      </c>
      <c r="H19" s="110">
        <f t="shared" si="3"/>
        <v>1.6051227125129015</v>
      </c>
      <c r="I19" s="49"/>
      <c r="J19" s="157">
        <v>33149.788962000006</v>
      </c>
      <c r="K19" s="157">
        <v>32231.802905000011</v>
      </c>
      <c r="L19" s="47">
        <f t="shared" si="5"/>
        <v>3.1241849037513094</v>
      </c>
    </row>
    <row r="20" spans="1:12" x14ac:dyDescent="0.2">
      <c r="A20" s="44" t="s">
        <v>14</v>
      </c>
      <c r="B20" s="155" t="s">
        <v>155</v>
      </c>
      <c r="C20" s="157">
        <v>1455.1967370000002</v>
      </c>
      <c r="D20" s="157">
        <v>3157.070937</v>
      </c>
      <c r="E20" s="157">
        <v>3109.5378179999998</v>
      </c>
      <c r="F20" s="47">
        <f t="shared" si="4"/>
        <v>2.3629080333752124</v>
      </c>
      <c r="G20" s="110">
        <f t="shared" si="2"/>
        <v>1654.3410809999996</v>
      </c>
      <c r="H20" s="110">
        <f t="shared" si="3"/>
        <v>113.68504607909928</v>
      </c>
      <c r="I20" s="49"/>
      <c r="J20" s="157">
        <v>13499.755266999997</v>
      </c>
      <c r="K20" s="157">
        <v>19649.939661</v>
      </c>
      <c r="L20" s="47">
        <f t="shared" si="5"/>
        <v>1.9046419782803119</v>
      </c>
    </row>
    <row r="21" spans="1:12" x14ac:dyDescent="0.2">
      <c r="A21" s="44" t="s">
        <v>15</v>
      </c>
      <c r="B21" s="155" t="s">
        <v>154</v>
      </c>
      <c r="C21" s="157">
        <v>2457.8263389999993</v>
      </c>
      <c r="D21" s="157">
        <v>2234.4495140000008</v>
      </c>
      <c r="E21" s="157">
        <v>2055.1764259999995</v>
      </c>
      <c r="F21" s="47">
        <f t="shared" si="4"/>
        <v>1.5617089005600759</v>
      </c>
      <c r="G21" s="110">
        <f t="shared" si="2"/>
        <v>-402.64991299999974</v>
      </c>
      <c r="H21" s="110">
        <f t="shared" si="3"/>
        <v>-16.382358127215099</v>
      </c>
      <c r="I21" s="49"/>
      <c r="J21" s="157">
        <v>19205.964421000001</v>
      </c>
      <c r="K21" s="157">
        <v>17567.430045999998</v>
      </c>
      <c r="L21" s="47">
        <f t="shared" si="5"/>
        <v>1.7027871481215344</v>
      </c>
    </row>
    <row r="22" spans="1:12" x14ac:dyDescent="0.2">
      <c r="A22" s="44" t="s">
        <v>16</v>
      </c>
      <c r="B22" s="155" t="s">
        <v>156</v>
      </c>
      <c r="C22" s="157">
        <v>1558.751872000001</v>
      </c>
      <c r="D22" s="157">
        <v>1689.7212630000006</v>
      </c>
      <c r="E22" s="157">
        <v>1529.6655020000003</v>
      </c>
      <c r="F22" s="47">
        <f t="shared" si="4"/>
        <v>1.1623781779176059</v>
      </c>
      <c r="G22" s="110">
        <f t="shared" si="2"/>
        <v>-29.08637000000067</v>
      </c>
      <c r="H22" s="110">
        <f t="shared" si="3"/>
        <v>-1.8660038536268493</v>
      </c>
      <c r="I22" s="49"/>
      <c r="J22" s="157">
        <v>13761.635647000014</v>
      </c>
      <c r="K22" s="157">
        <v>13292.474966999998</v>
      </c>
      <c r="L22" s="47">
        <f t="shared" si="5"/>
        <v>1.288421555188632</v>
      </c>
    </row>
    <row r="23" spans="1:12" x14ac:dyDescent="0.2">
      <c r="A23" s="44" t="s">
        <v>17</v>
      </c>
      <c r="B23" s="155" t="s">
        <v>157</v>
      </c>
      <c r="C23" s="157">
        <v>1124.1546489999998</v>
      </c>
      <c r="D23" s="157">
        <v>1547.1221370000001</v>
      </c>
      <c r="E23" s="157">
        <v>1287.5129350000004</v>
      </c>
      <c r="F23" s="47">
        <f t="shared" si="4"/>
        <v>0.97836875936203815</v>
      </c>
      <c r="G23" s="110">
        <f t="shared" si="2"/>
        <v>163.35828600000059</v>
      </c>
      <c r="H23" s="110">
        <f t="shared" si="3"/>
        <v>14.531655955461037</v>
      </c>
      <c r="I23" s="49"/>
      <c r="J23" s="157">
        <v>9825.0221870000096</v>
      </c>
      <c r="K23" s="157">
        <v>10645.382103999998</v>
      </c>
      <c r="L23" s="47">
        <f t="shared" si="5"/>
        <v>1.0318424371731909</v>
      </c>
    </row>
    <row r="24" spans="1:12" x14ac:dyDescent="0.2">
      <c r="A24" s="44" t="s">
        <v>18</v>
      </c>
      <c r="B24" s="155" t="s">
        <v>158</v>
      </c>
      <c r="C24" s="157">
        <v>783.34127100000035</v>
      </c>
      <c r="D24" s="157">
        <v>672.59185400000001</v>
      </c>
      <c r="E24" s="157">
        <v>806.87328400000013</v>
      </c>
      <c r="F24" s="47">
        <f t="shared" si="4"/>
        <v>0.61313528770835479</v>
      </c>
      <c r="G24" s="110">
        <f t="shared" si="2"/>
        <v>23.532012999999779</v>
      </c>
      <c r="H24" s="110">
        <f t="shared" si="3"/>
        <v>3.0040563252794286</v>
      </c>
      <c r="I24" s="49"/>
      <c r="J24" s="157">
        <v>8196.2336050000013</v>
      </c>
      <c r="K24" s="157">
        <v>7041.8008319999981</v>
      </c>
      <c r="L24" s="47">
        <f t="shared" si="5"/>
        <v>0.68255219602205486</v>
      </c>
    </row>
    <row r="25" spans="1:12" x14ac:dyDescent="0.2">
      <c r="A25" s="44" t="s">
        <v>19</v>
      </c>
      <c r="B25" s="155" t="s">
        <v>159</v>
      </c>
      <c r="C25" s="157">
        <v>805.14945299999931</v>
      </c>
      <c r="D25" s="157">
        <v>769.61708699999974</v>
      </c>
      <c r="E25" s="157">
        <v>739.30392099999995</v>
      </c>
      <c r="F25" s="47">
        <f t="shared" si="4"/>
        <v>0.56178997532188668</v>
      </c>
      <c r="G25" s="110">
        <f t="shared" si="2"/>
        <v>-65.845531999999366</v>
      </c>
      <c r="H25" s="110">
        <f t="shared" si="3"/>
        <v>-8.1780508891433623</v>
      </c>
      <c r="I25" s="49"/>
      <c r="J25" s="157">
        <v>5751.486093999999</v>
      </c>
      <c r="K25" s="157">
        <v>5661.9632570000003</v>
      </c>
      <c r="L25" s="47">
        <f t="shared" si="5"/>
        <v>0.54880641288514331</v>
      </c>
    </row>
    <row r="26" spans="1:12" x14ac:dyDescent="0.2">
      <c r="A26" s="44" t="s">
        <v>20</v>
      </c>
      <c r="B26" s="155" t="s">
        <v>164</v>
      </c>
      <c r="C26" s="157">
        <v>782.67086299999983</v>
      </c>
      <c r="D26" s="157">
        <v>728.875855</v>
      </c>
      <c r="E26" s="157">
        <v>515.8285689999999</v>
      </c>
      <c r="F26" s="47">
        <f t="shared" si="4"/>
        <v>0.39197319372641892</v>
      </c>
      <c r="G26" s="110">
        <f t="shared" si="2"/>
        <v>-266.84229399999992</v>
      </c>
      <c r="H26" s="110">
        <f t="shared" si="3"/>
        <v>-34.093807066892182</v>
      </c>
      <c r="I26" s="49"/>
      <c r="J26" s="157">
        <v>4574.0505020000037</v>
      </c>
      <c r="K26" s="157">
        <v>4554.8811010000009</v>
      </c>
      <c r="L26" s="47">
        <f t="shared" si="5"/>
        <v>0.44149844227047103</v>
      </c>
    </row>
    <row r="27" spans="1:12" x14ac:dyDescent="0.2">
      <c r="A27" s="44" t="s">
        <v>21</v>
      </c>
      <c r="B27" s="155" t="s">
        <v>167</v>
      </c>
      <c r="C27" s="157">
        <v>561.72681199999954</v>
      </c>
      <c r="D27" s="157">
        <v>415.0286480000002</v>
      </c>
      <c r="E27" s="157">
        <v>431.72873499999997</v>
      </c>
      <c r="F27" s="47">
        <f t="shared" si="4"/>
        <v>0.32806653460370239</v>
      </c>
      <c r="G27" s="110">
        <f t="shared" si="2"/>
        <v>-129.99807699999957</v>
      </c>
      <c r="H27" s="110">
        <f t="shared" si="3"/>
        <v>-23.142580026961518</v>
      </c>
      <c r="I27" s="49"/>
      <c r="J27" s="157">
        <v>2990.7956010000016</v>
      </c>
      <c r="K27" s="157">
        <v>3669.7954719999998</v>
      </c>
      <c r="L27" s="47">
        <f t="shared" si="5"/>
        <v>0.35570829367719808</v>
      </c>
    </row>
    <row r="28" spans="1:12" x14ac:dyDescent="0.2">
      <c r="A28" s="44" t="s">
        <v>22</v>
      </c>
      <c r="B28" s="155" t="s">
        <v>160</v>
      </c>
      <c r="C28" s="157">
        <v>421.232823</v>
      </c>
      <c r="D28" s="157">
        <v>498.15448299999986</v>
      </c>
      <c r="E28" s="157">
        <v>405.78649300000006</v>
      </c>
      <c r="F28" s="47">
        <f t="shared" si="4"/>
        <v>0.30835327314384009</v>
      </c>
      <c r="G28" s="110">
        <f t="shared" si="2"/>
        <v>-15.446329999999932</v>
      </c>
      <c r="H28" s="110">
        <f t="shared" si="3"/>
        <v>-3.6669340935950596</v>
      </c>
      <c r="I28" s="49"/>
      <c r="J28" s="157">
        <v>3926.3136770000006</v>
      </c>
      <c r="K28" s="157">
        <v>3591.7860839999994</v>
      </c>
      <c r="L28" s="47">
        <f t="shared" si="5"/>
        <v>0.3481469495892236</v>
      </c>
    </row>
    <row r="29" spans="1:12" x14ac:dyDescent="0.2">
      <c r="A29" s="44" t="s">
        <v>23</v>
      </c>
      <c r="B29" s="155" t="s">
        <v>161</v>
      </c>
      <c r="C29" s="157">
        <v>725.47231599999986</v>
      </c>
      <c r="D29" s="157">
        <v>422.24192900000003</v>
      </c>
      <c r="E29" s="157">
        <v>370.46482800000001</v>
      </c>
      <c r="F29" s="47">
        <f t="shared" si="4"/>
        <v>0.28151267789603268</v>
      </c>
      <c r="G29" s="110">
        <f t="shared" si="2"/>
        <v>-355.00748799999985</v>
      </c>
      <c r="H29" s="110">
        <f t="shared" si="3"/>
        <v>-48.934670582247264</v>
      </c>
      <c r="I29" s="49"/>
      <c r="J29" s="157">
        <v>5579.7007000000003</v>
      </c>
      <c r="K29" s="157">
        <v>3583.1788949999986</v>
      </c>
      <c r="L29" s="47">
        <f t="shared" si="5"/>
        <v>0.34731266644295372</v>
      </c>
    </row>
    <row r="30" spans="1:12" x14ac:dyDescent="0.2">
      <c r="A30" s="44" t="s">
        <v>24</v>
      </c>
      <c r="B30" s="155" t="s">
        <v>165</v>
      </c>
      <c r="C30" s="157">
        <v>434.17454699999996</v>
      </c>
      <c r="D30" s="157">
        <v>387.21777199999997</v>
      </c>
      <c r="E30" s="157">
        <v>720.94166699999971</v>
      </c>
      <c r="F30" s="47">
        <f t="shared" si="4"/>
        <v>0.54783667421188975</v>
      </c>
      <c r="G30" s="110">
        <f t="shared" si="2"/>
        <v>286.76711999999975</v>
      </c>
      <c r="H30" s="110">
        <f t="shared" si="3"/>
        <v>66.048809627709431</v>
      </c>
      <c r="I30" s="49"/>
      <c r="J30" s="157">
        <v>3685.7127860000046</v>
      </c>
      <c r="K30" s="157">
        <v>3547.2529590000013</v>
      </c>
      <c r="L30" s="47">
        <f t="shared" si="5"/>
        <v>0.34383041423276417</v>
      </c>
    </row>
    <row r="31" spans="1:12" x14ac:dyDescent="0.2">
      <c r="A31" s="44" t="s">
        <v>25</v>
      </c>
      <c r="B31" s="155" t="s">
        <v>162</v>
      </c>
      <c r="C31" s="157">
        <v>445.32591699999995</v>
      </c>
      <c r="D31" s="157">
        <v>257.467151</v>
      </c>
      <c r="E31" s="157">
        <v>515.52287299999989</v>
      </c>
      <c r="F31" s="47">
        <f t="shared" si="4"/>
        <v>0.39174089826116054</v>
      </c>
      <c r="G31" s="110">
        <f t="shared" si="2"/>
        <v>70.196955999999943</v>
      </c>
      <c r="H31" s="110">
        <f t="shared" si="3"/>
        <v>15.763052030048355</v>
      </c>
      <c r="I31" s="49"/>
      <c r="J31" s="157">
        <v>4361.6595150000003</v>
      </c>
      <c r="K31" s="157">
        <v>2957.3747789999998</v>
      </c>
      <c r="L31" s="47">
        <f t="shared" si="5"/>
        <v>0.28665432295297977</v>
      </c>
    </row>
    <row r="32" spans="1:12" x14ac:dyDescent="0.2">
      <c r="A32" s="44" t="s">
        <v>26</v>
      </c>
      <c r="B32" s="155" t="s">
        <v>175</v>
      </c>
      <c r="C32" s="157">
        <v>178.23758299999997</v>
      </c>
      <c r="D32" s="157">
        <v>501.66107100000011</v>
      </c>
      <c r="E32" s="157">
        <v>428.21840400000013</v>
      </c>
      <c r="F32" s="47">
        <f t="shared" si="4"/>
        <v>0.3253990676664324</v>
      </c>
      <c r="G32" s="110">
        <f t="shared" si="2"/>
        <v>249.98082100000016</v>
      </c>
      <c r="H32" s="110">
        <f t="shared" si="3"/>
        <v>140.25146481031456</v>
      </c>
      <c r="I32" s="49"/>
      <c r="J32" s="157">
        <v>2138.7755700000007</v>
      </c>
      <c r="K32" s="157">
        <v>2668.159928</v>
      </c>
      <c r="L32" s="47">
        <f t="shared" si="5"/>
        <v>0.25862112002920795</v>
      </c>
    </row>
    <row r="33" spans="1:12" x14ac:dyDescent="0.2">
      <c r="A33" s="44" t="s">
        <v>27</v>
      </c>
      <c r="B33" s="155" t="s">
        <v>177</v>
      </c>
      <c r="C33" s="157">
        <v>517.51110100000005</v>
      </c>
      <c r="D33" s="157">
        <v>344.61538599999994</v>
      </c>
      <c r="E33" s="157">
        <v>245.58802599999993</v>
      </c>
      <c r="F33" s="47">
        <f t="shared" si="4"/>
        <v>0.18661999097647264</v>
      </c>
      <c r="G33" s="110">
        <f t="shared" si="2"/>
        <v>-271.92307500000015</v>
      </c>
      <c r="H33" s="110">
        <f t="shared" si="3"/>
        <v>-52.54439459840691</v>
      </c>
      <c r="I33" s="49"/>
      <c r="J33" s="157">
        <v>2141.5064489999995</v>
      </c>
      <c r="K33" s="157">
        <v>2660.9045839999994</v>
      </c>
      <c r="L33" s="47">
        <f t="shared" si="5"/>
        <v>0.25791786938377759</v>
      </c>
    </row>
    <row r="34" spans="1:12" x14ac:dyDescent="0.2">
      <c r="A34" s="44" t="s">
        <v>28</v>
      </c>
      <c r="B34" s="155" t="s">
        <v>166</v>
      </c>
      <c r="C34" s="157">
        <v>200.49582199999998</v>
      </c>
      <c r="D34" s="157">
        <v>285.95091999999994</v>
      </c>
      <c r="E34" s="157">
        <v>268.48219899999987</v>
      </c>
      <c r="F34" s="47">
        <f t="shared" si="4"/>
        <v>0.20401705396957556</v>
      </c>
      <c r="G34" s="110">
        <f t="shared" si="2"/>
        <v>67.986376999999891</v>
      </c>
      <c r="H34" s="110">
        <f t="shared" si="3"/>
        <v>33.909124051472702</v>
      </c>
      <c r="I34" s="49"/>
      <c r="J34" s="157">
        <v>1696.2737900000002</v>
      </c>
      <c r="K34" s="157">
        <v>2639.1638620000008</v>
      </c>
      <c r="L34" s="47">
        <f t="shared" si="5"/>
        <v>0.25581057071143082</v>
      </c>
    </row>
    <row r="35" spans="1:12" x14ac:dyDescent="0.2">
      <c r="A35" s="44" t="s">
        <v>29</v>
      </c>
      <c r="B35" s="155" t="s">
        <v>163</v>
      </c>
      <c r="C35" s="157">
        <v>301.34530200000006</v>
      </c>
      <c r="D35" s="157">
        <v>416.55537100000009</v>
      </c>
      <c r="E35" s="157">
        <v>306.12322100000006</v>
      </c>
      <c r="F35" s="47">
        <f t="shared" si="4"/>
        <v>0.23262010640823658</v>
      </c>
      <c r="G35" s="110">
        <f t="shared" si="2"/>
        <v>4.7779189999999971</v>
      </c>
      <c r="H35" s="110">
        <f t="shared" si="3"/>
        <v>1.5855296128027891</v>
      </c>
      <c r="I35" s="49"/>
      <c r="J35" s="157">
        <v>2745.9181630000007</v>
      </c>
      <c r="K35" s="157">
        <v>2493.5649319999998</v>
      </c>
      <c r="L35" s="47">
        <f t="shared" si="5"/>
        <v>0.24169786406423974</v>
      </c>
    </row>
    <row r="36" spans="1:12" x14ac:dyDescent="0.2">
      <c r="A36" s="44" t="s">
        <v>30</v>
      </c>
      <c r="B36" s="155" t="s">
        <v>191</v>
      </c>
      <c r="C36" s="157">
        <v>354.39108200000021</v>
      </c>
      <c r="D36" s="157">
        <v>316.04794200000015</v>
      </c>
      <c r="E36" s="157">
        <v>255.07166899999999</v>
      </c>
      <c r="F36" s="47">
        <f t="shared" si="4"/>
        <v>0.19382652054515812</v>
      </c>
      <c r="G36" s="110">
        <f t="shared" si="2"/>
        <v>-99.319413000000225</v>
      </c>
      <c r="H36" s="110">
        <f t="shared" si="3"/>
        <v>-28.025370288522151</v>
      </c>
      <c r="I36" s="49"/>
      <c r="J36" s="157">
        <v>2720.6279229999991</v>
      </c>
      <c r="K36" s="157">
        <v>2122.6590070000002</v>
      </c>
      <c r="L36" s="47">
        <f t="shared" si="5"/>
        <v>0.2057464562260776</v>
      </c>
    </row>
    <row r="37" spans="1:12" x14ac:dyDescent="0.2">
      <c r="A37" s="50"/>
      <c r="B37" s="51" t="s">
        <v>171</v>
      </c>
      <c r="C37" s="52">
        <f>SUM(C7:C36)</f>
        <v>124077.073576</v>
      </c>
      <c r="D37" s="52">
        <f>SUM(D7:D36)</f>
        <v>134713.17616199999</v>
      </c>
      <c r="E37" s="52">
        <f t="shared" ref="E37" si="6">SUM(E7:E36)</f>
        <v>126810.48113500004</v>
      </c>
      <c r="F37" s="53">
        <f>E37/E$5*100</f>
        <v>96.362071191271625</v>
      </c>
      <c r="G37" s="82">
        <f t="shared" si="2"/>
        <v>2733.407559000043</v>
      </c>
      <c r="H37" s="82">
        <f>(G37/C37)*100</f>
        <v>2.2029916407770282</v>
      </c>
      <c r="I37" s="54"/>
      <c r="J37" s="52">
        <f>SUM(J7:J36)</f>
        <v>954442.78908199992</v>
      </c>
      <c r="K37" s="52">
        <f t="shared" ref="K37" si="7">SUM(K7:K36)</f>
        <v>994024.68395800004</v>
      </c>
      <c r="L37" s="53">
        <f>K37/K$5*100</f>
        <v>96.349463315190533</v>
      </c>
    </row>
    <row r="38" spans="1:12" x14ac:dyDescent="0.2">
      <c r="A38" s="50"/>
      <c r="B38" s="51" t="s">
        <v>172</v>
      </c>
      <c r="C38" s="83">
        <f>C5-C37</f>
        <v>5017.0140650001558</v>
      </c>
      <c r="D38" s="83">
        <f>D5-D37</f>
        <v>5349.4965639999136</v>
      </c>
      <c r="E38" s="83">
        <f>E5-E37</f>
        <v>4787.4386350000859</v>
      </c>
      <c r="F38" s="82">
        <f>E38/E$5*100</f>
        <v>3.6379288087283732</v>
      </c>
      <c r="G38" s="82">
        <f>E38-C38</f>
        <v>-229.5754300000699</v>
      </c>
      <c r="H38" s="82">
        <f>(G38/C38)*100</f>
        <v>-4.575937540252097</v>
      </c>
      <c r="I38" s="54"/>
      <c r="J38" s="83">
        <f>J5-J37</f>
        <v>38286.210017001024</v>
      </c>
      <c r="K38" s="83">
        <f>K5-K37</f>
        <v>37662.104692001012</v>
      </c>
      <c r="L38" s="82">
        <f>K38/K$5*100</f>
        <v>3.650536684809468</v>
      </c>
    </row>
    <row r="39" spans="1:12" x14ac:dyDescent="0.2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</row>
    <row r="40" spans="1:12" x14ac:dyDescent="0.2">
      <c r="A40" s="102" t="s">
        <v>114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</row>
    <row r="41" spans="1:12" x14ac:dyDescent="0.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 x14ac:dyDescent="0.2">
      <c r="A42" s="6"/>
      <c r="B42" s="7"/>
      <c r="C42" s="167" t="s">
        <v>100</v>
      </c>
      <c r="D42" s="167"/>
      <c r="E42" s="167"/>
      <c r="F42" s="7"/>
      <c r="G42" s="168" t="s">
        <v>42</v>
      </c>
      <c r="H42" s="168"/>
      <c r="I42" s="8"/>
      <c r="J42" s="167" t="s">
        <v>100</v>
      </c>
      <c r="K42" s="167"/>
      <c r="L42" s="167"/>
    </row>
    <row r="43" spans="1:12" ht="36" customHeight="1" x14ac:dyDescent="0.2">
      <c r="A43" s="6" t="s">
        <v>46</v>
      </c>
      <c r="B43" s="9" t="s">
        <v>45</v>
      </c>
      <c r="C43" s="20" t="s">
        <v>187</v>
      </c>
      <c r="D43" s="20" t="s">
        <v>181</v>
      </c>
      <c r="E43" s="20" t="s">
        <v>188</v>
      </c>
      <c r="F43" s="21" t="s">
        <v>98</v>
      </c>
      <c r="G43" s="22" t="s">
        <v>100</v>
      </c>
      <c r="H43" s="24" t="s">
        <v>0</v>
      </c>
      <c r="I43" s="24"/>
      <c r="J43" s="20" t="s">
        <v>189</v>
      </c>
      <c r="K43" s="20" t="s">
        <v>190</v>
      </c>
      <c r="L43" s="21" t="s">
        <v>47</v>
      </c>
    </row>
    <row r="44" spans="1:12" ht="15" customHeight="1" x14ac:dyDescent="0.2">
      <c r="A44" s="93"/>
      <c r="B44" s="88" t="s">
        <v>49</v>
      </c>
      <c r="C44" s="89">
        <v>122739.87201399998</v>
      </c>
      <c r="D44" s="89">
        <v>125457.70533700004</v>
      </c>
      <c r="E44" s="89">
        <v>115472.26624700001</v>
      </c>
      <c r="F44" s="91">
        <f>E44/E$44*100</f>
        <v>100</v>
      </c>
      <c r="G44" s="91">
        <f>E44-C44</f>
        <v>-7267.6057669999718</v>
      </c>
      <c r="H44" s="91">
        <f t="shared" ref="H44" si="8">(G44/C44)*100</f>
        <v>-5.9211449773803029</v>
      </c>
      <c r="I44" s="94"/>
      <c r="J44" s="89">
        <v>912565.44375300035</v>
      </c>
      <c r="K44" s="89">
        <v>945617.21900800138</v>
      </c>
      <c r="L44" s="91">
        <f>K44/K$44*100</f>
        <v>100</v>
      </c>
    </row>
    <row r="45" spans="1:12" ht="6" customHeight="1" x14ac:dyDescent="0.2">
      <c r="A45" s="133"/>
      <c r="B45" s="134"/>
      <c r="C45" s="106"/>
      <c r="D45" s="106"/>
      <c r="E45" s="106"/>
      <c r="F45" s="107"/>
      <c r="G45" s="108"/>
      <c r="H45" s="135"/>
      <c r="I45" s="135"/>
      <c r="J45" s="106"/>
      <c r="K45" s="106"/>
      <c r="L45" s="107"/>
    </row>
    <row r="46" spans="1:12" x14ac:dyDescent="0.2">
      <c r="A46" s="44" t="s">
        <v>1</v>
      </c>
      <c r="B46" s="155" t="s">
        <v>143</v>
      </c>
      <c r="C46" s="157">
        <v>26435.111387000001</v>
      </c>
      <c r="D46" s="157">
        <v>28633.440667999992</v>
      </c>
      <c r="E46" s="157">
        <v>27501.105291000003</v>
      </c>
      <c r="F46" s="47">
        <f>E46/E$44*100</f>
        <v>23.816199495187863</v>
      </c>
      <c r="G46" s="110">
        <f t="shared" ref="G46:G75" si="9">E46-C46</f>
        <v>1065.9939040000027</v>
      </c>
      <c r="H46" s="110">
        <f t="shared" ref="H46:H75" si="10">(G46/C46)*100</f>
        <v>4.0324925754775771</v>
      </c>
      <c r="I46" s="49"/>
      <c r="J46" s="157">
        <v>196797.48183599996</v>
      </c>
      <c r="K46" s="157">
        <v>218157.00714400006</v>
      </c>
      <c r="L46" s="47">
        <f>K46/K$44*100</f>
        <v>23.070329384743797</v>
      </c>
    </row>
    <row r="47" spans="1:12" x14ac:dyDescent="0.2">
      <c r="A47" s="44" t="s">
        <v>2</v>
      </c>
      <c r="B47" s="155" t="s">
        <v>142</v>
      </c>
      <c r="C47" s="157">
        <v>13116.461523000004</v>
      </c>
      <c r="D47" s="157">
        <v>14746.785997999992</v>
      </c>
      <c r="E47" s="157">
        <v>11931.769803000005</v>
      </c>
      <c r="F47" s="47">
        <f t="shared" ref="F47:F75" si="11">E47/E$44*100</f>
        <v>10.333017780630934</v>
      </c>
      <c r="G47" s="110">
        <f t="shared" si="9"/>
        <v>-1184.6917199999989</v>
      </c>
      <c r="H47" s="110">
        <f t="shared" si="10"/>
        <v>-9.0320984659057313</v>
      </c>
      <c r="I47" s="49"/>
      <c r="J47" s="157">
        <v>111592.56937199997</v>
      </c>
      <c r="K47" s="157">
        <v>102834.45750400005</v>
      </c>
      <c r="L47" s="47">
        <f t="shared" ref="L47:L75" si="12">K47/K$44*100</f>
        <v>10.874850355609896</v>
      </c>
    </row>
    <row r="48" spans="1:12" x14ac:dyDescent="0.2">
      <c r="A48" s="44" t="s">
        <v>3</v>
      </c>
      <c r="B48" s="155" t="s">
        <v>153</v>
      </c>
      <c r="C48" s="157">
        <v>10080.694400999999</v>
      </c>
      <c r="D48" s="157">
        <v>15240.621572999999</v>
      </c>
      <c r="E48" s="157">
        <v>12813.027509</v>
      </c>
      <c r="F48" s="47">
        <f t="shared" si="11"/>
        <v>11.096194718818801</v>
      </c>
      <c r="G48" s="110">
        <f t="shared" si="9"/>
        <v>2732.3331080000007</v>
      </c>
      <c r="H48" s="110">
        <f t="shared" si="10"/>
        <v>27.10461203673583</v>
      </c>
      <c r="I48" s="49"/>
      <c r="J48" s="157">
        <v>72174.095706999986</v>
      </c>
      <c r="K48" s="157">
        <v>98387.907107000006</v>
      </c>
      <c r="L48" s="47">
        <f t="shared" si="12"/>
        <v>10.40462304717904</v>
      </c>
    </row>
    <row r="49" spans="1:12" x14ac:dyDescent="0.2">
      <c r="A49" s="44" t="s">
        <v>4</v>
      </c>
      <c r="B49" s="155" t="s">
        <v>144</v>
      </c>
      <c r="C49" s="157">
        <v>15441.790863999997</v>
      </c>
      <c r="D49" s="157">
        <v>10869.74133699999</v>
      </c>
      <c r="E49" s="157">
        <v>9772.0446569999986</v>
      </c>
      <c r="F49" s="47">
        <f t="shared" si="11"/>
        <v>8.4626767747826008</v>
      </c>
      <c r="G49" s="110">
        <f t="shared" si="9"/>
        <v>-5669.7462069999983</v>
      </c>
      <c r="H49" s="110">
        <f t="shared" si="10"/>
        <v>-36.716895449076972</v>
      </c>
      <c r="I49" s="49"/>
      <c r="J49" s="157">
        <v>83024.798830000043</v>
      </c>
      <c r="K49" s="157">
        <v>95669.766656000007</v>
      </c>
      <c r="L49" s="47">
        <f t="shared" si="12"/>
        <v>10.117176880129389</v>
      </c>
    </row>
    <row r="50" spans="1:12" x14ac:dyDescent="0.2">
      <c r="A50" s="44" t="s">
        <v>5</v>
      </c>
      <c r="B50" s="155" t="s">
        <v>174</v>
      </c>
      <c r="C50" s="157">
        <v>8959.9556590000011</v>
      </c>
      <c r="D50" s="157">
        <v>8524.6796699999995</v>
      </c>
      <c r="E50" s="157">
        <v>8671.6333059999924</v>
      </c>
      <c r="F50" s="47">
        <f t="shared" si="11"/>
        <v>7.5097108490544437</v>
      </c>
      <c r="G50" s="110">
        <f t="shared" si="9"/>
        <v>-288.32235300000866</v>
      </c>
      <c r="H50" s="110">
        <f t="shared" si="10"/>
        <v>-3.217899328669084</v>
      </c>
      <c r="I50" s="49"/>
      <c r="J50" s="157">
        <v>68474.239715000003</v>
      </c>
      <c r="K50" s="157">
        <v>64357.944045000004</v>
      </c>
      <c r="L50" s="47">
        <f t="shared" si="12"/>
        <v>6.8059192188266868</v>
      </c>
    </row>
    <row r="51" spans="1:12" x14ac:dyDescent="0.2">
      <c r="A51" s="44" t="s">
        <v>6</v>
      </c>
      <c r="B51" s="155" t="s">
        <v>146</v>
      </c>
      <c r="C51" s="157">
        <v>6254.1717829999998</v>
      </c>
      <c r="D51" s="157">
        <v>5883.1905530000013</v>
      </c>
      <c r="E51" s="157">
        <v>5386.1082329999999</v>
      </c>
      <c r="F51" s="47">
        <f t="shared" si="11"/>
        <v>4.6644171869623561</v>
      </c>
      <c r="G51" s="110">
        <f t="shared" si="9"/>
        <v>-868.06354999999985</v>
      </c>
      <c r="H51" s="110">
        <f t="shared" si="10"/>
        <v>-13.879752269669945</v>
      </c>
      <c r="I51" s="49"/>
      <c r="J51" s="157">
        <v>48487.541019999982</v>
      </c>
      <c r="K51" s="157">
        <v>43399.419070999982</v>
      </c>
      <c r="L51" s="47">
        <f t="shared" si="12"/>
        <v>4.589533502417404</v>
      </c>
    </row>
    <row r="52" spans="1:12" x14ac:dyDescent="0.2">
      <c r="A52" s="44" t="s">
        <v>7</v>
      </c>
      <c r="B52" s="155" t="s">
        <v>148</v>
      </c>
      <c r="C52" s="157">
        <v>4881.0782979999976</v>
      </c>
      <c r="D52" s="157">
        <v>5678.7070069999982</v>
      </c>
      <c r="E52" s="157">
        <v>5960.0330759999979</v>
      </c>
      <c r="F52" s="47">
        <f t="shared" si="11"/>
        <v>5.1614411578718284</v>
      </c>
      <c r="G52" s="110">
        <f t="shared" si="9"/>
        <v>1078.9547780000003</v>
      </c>
      <c r="H52" s="110">
        <f t="shared" si="10"/>
        <v>22.104844711097908</v>
      </c>
      <c r="I52" s="49"/>
      <c r="J52" s="157">
        <v>36902.444563000005</v>
      </c>
      <c r="K52" s="157">
        <v>41632.926388999993</v>
      </c>
      <c r="L52" s="47">
        <f t="shared" si="12"/>
        <v>4.4027250722734266</v>
      </c>
    </row>
    <row r="53" spans="1:12" x14ac:dyDescent="0.2">
      <c r="A53" s="44" t="s">
        <v>8</v>
      </c>
      <c r="B53" s="155" t="s">
        <v>150</v>
      </c>
      <c r="C53" s="157">
        <v>5360.357570999995</v>
      </c>
      <c r="D53" s="157">
        <v>4720.9926970000006</v>
      </c>
      <c r="E53" s="157">
        <v>5382.0019750000029</v>
      </c>
      <c r="F53" s="47">
        <f t="shared" si="11"/>
        <v>4.6608611313539789</v>
      </c>
      <c r="G53" s="110">
        <f t="shared" si="9"/>
        <v>21.644404000007853</v>
      </c>
      <c r="H53" s="110">
        <f t="shared" si="10"/>
        <v>0.40378657045391853</v>
      </c>
      <c r="I53" s="49"/>
      <c r="J53" s="157">
        <v>39703.76773300003</v>
      </c>
      <c r="K53" s="157">
        <v>41050.496563000008</v>
      </c>
      <c r="L53" s="47">
        <f t="shared" si="12"/>
        <v>4.3411325151274198</v>
      </c>
    </row>
    <row r="54" spans="1:12" x14ac:dyDescent="0.2">
      <c r="A54" s="44" t="s">
        <v>9</v>
      </c>
      <c r="B54" s="155" t="s">
        <v>147</v>
      </c>
      <c r="C54" s="157">
        <v>5099.6389990000016</v>
      </c>
      <c r="D54" s="157">
        <v>4908.3770239999967</v>
      </c>
      <c r="E54" s="157">
        <v>4956.1832479999957</v>
      </c>
      <c r="F54" s="47">
        <f t="shared" si="11"/>
        <v>4.2920983618685655</v>
      </c>
      <c r="G54" s="110">
        <f t="shared" si="9"/>
        <v>-143.45575100000588</v>
      </c>
      <c r="H54" s="110">
        <f t="shared" si="10"/>
        <v>-2.8130569836048473</v>
      </c>
      <c r="I54" s="49"/>
      <c r="J54" s="157">
        <v>37483.91453400001</v>
      </c>
      <c r="K54" s="157">
        <v>35000.444061999988</v>
      </c>
      <c r="L54" s="47">
        <f t="shared" si="12"/>
        <v>3.7013331989361573</v>
      </c>
    </row>
    <row r="55" spans="1:12" x14ac:dyDescent="0.2">
      <c r="A55" s="44" t="s">
        <v>10</v>
      </c>
      <c r="B55" s="155" t="s">
        <v>151</v>
      </c>
      <c r="C55" s="157">
        <v>2650.0021299999999</v>
      </c>
      <c r="D55" s="157">
        <v>3376.5021900000002</v>
      </c>
      <c r="E55" s="157">
        <v>2831.2133450000006</v>
      </c>
      <c r="F55" s="47">
        <f t="shared" si="11"/>
        <v>2.4518557026878791</v>
      </c>
      <c r="G55" s="110">
        <f t="shared" si="9"/>
        <v>181.21121500000072</v>
      </c>
      <c r="H55" s="110">
        <f t="shared" si="10"/>
        <v>6.8381535602765995</v>
      </c>
      <c r="I55" s="49"/>
      <c r="J55" s="157">
        <v>19826.620089</v>
      </c>
      <c r="K55" s="157">
        <v>22093.303118999997</v>
      </c>
      <c r="L55" s="47">
        <f t="shared" si="12"/>
        <v>2.3363896801897233</v>
      </c>
    </row>
    <row r="56" spans="1:12" x14ac:dyDescent="0.2">
      <c r="A56" s="44" t="s">
        <v>11</v>
      </c>
      <c r="B56" s="155" t="s">
        <v>161</v>
      </c>
      <c r="C56" s="157">
        <v>3279.0838549999999</v>
      </c>
      <c r="D56" s="157">
        <v>2414.1734420000003</v>
      </c>
      <c r="E56" s="157">
        <v>1918.620046</v>
      </c>
      <c r="F56" s="47">
        <f t="shared" si="11"/>
        <v>1.661541864863024</v>
      </c>
      <c r="G56" s="110">
        <f t="shared" si="9"/>
        <v>-1360.4638089999999</v>
      </c>
      <c r="H56" s="110">
        <f t="shared" si="10"/>
        <v>-41.489143588857686</v>
      </c>
      <c r="I56" s="49"/>
      <c r="J56" s="157">
        <v>24509.98801400001</v>
      </c>
      <c r="K56" s="157">
        <v>20641.479915999997</v>
      </c>
      <c r="L56" s="47">
        <f t="shared" si="12"/>
        <v>2.1828578732580524</v>
      </c>
    </row>
    <row r="57" spans="1:12" x14ac:dyDescent="0.2">
      <c r="A57" s="44" t="s">
        <v>12</v>
      </c>
      <c r="B57" s="155" t="s">
        <v>149</v>
      </c>
      <c r="C57" s="157">
        <v>2964.2727060000002</v>
      </c>
      <c r="D57" s="157">
        <v>2548.6851800000013</v>
      </c>
      <c r="E57" s="157">
        <v>1718.6367200000007</v>
      </c>
      <c r="F57" s="47">
        <f t="shared" si="11"/>
        <v>1.4883545424870808</v>
      </c>
      <c r="G57" s="110">
        <f t="shared" si="9"/>
        <v>-1245.6359859999995</v>
      </c>
      <c r="H57" s="110">
        <f t="shared" si="10"/>
        <v>-42.021639354527032</v>
      </c>
      <c r="I57" s="49"/>
      <c r="J57" s="157">
        <v>23606.194622999992</v>
      </c>
      <c r="K57" s="157">
        <v>19269.220759</v>
      </c>
      <c r="L57" s="47">
        <f t="shared" si="12"/>
        <v>2.0377400465713129</v>
      </c>
    </row>
    <row r="58" spans="1:12" x14ac:dyDescent="0.2">
      <c r="A58" s="44" t="s">
        <v>13</v>
      </c>
      <c r="B58" s="155" t="s">
        <v>152</v>
      </c>
      <c r="C58" s="157">
        <v>1999.6453039999994</v>
      </c>
      <c r="D58" s="157">
        <v>1841.3831719999994</v>
      </c>
      <c r="E58" s="157">
        <v>1947.5734060000004</v>
      </c>
      <c r="F58" s="47">
        <f t="shared" si="11"/>
        <v>1.6866157297320723</v>
      </c>
      <c r="G58" s="110">
        <f t="shared" si="9"/>
        <v>-52.07189799999901</v>
      </c>
      <c r="H58" s="110">
        <f t="shared" si="10"/>
        <v>-2.6040567242518837</v>
      </c>
      <c r="I58" s="49"/>
      <c r="J58" s="157">
        <v>21101.456457000004</v>
      </c>
      <c r="K58" s="157">
        <v>17996.022914999994</v>
      </c>
      <c r="L58" s="47">
        <f t="shared" si="12"/>
        <v>1.9030980563021791</v>
      </c>
    </row>
    <row r="59" spans="1:12" x14ac:dyDescent="0.2">
      <c r="A59" s="44" t="s">
        <v>14</v>
      </c>
      <c r="B59" s="155" t="s">
        <v>157</v>
      </c>
      <c r="C59" s="157">
        <v>1682.7311570000004</v>
      </c>
      <c r="D59" s="157">
        <v>2362.3332440000004</v>
      </c>
      <c r="E59" s="157">
        <v>1451.7522260000001</v>
      </c>
      <c r="F59" s="47">
        <f t="shared" si="11"/>
        <v>1.2572302191546507</v>
      </c>
      <c r="G59" s="110">
        <f t="shared" si="9"/>
        <v>-230.97893100000033</v>
      </c>
      <c r="H59" s="110">
        <f t="shared" si="10"/>
        <v>-13.726430989237354</v>
      </c>
      <c r="I59" s="49"/>
      <c r="J59" s="157">
        <v>19897.767262999983</v>
      </c>
      <c r="K59" s="157">
        <v>15732.969732999998</v>
      </c>
      <c r="L59" s="47">
        <f t="shared" si="12"/>
        <v>1.6637778391455953</v>
      </c>
    </row>
    <row r="60" spans="1:12" x14ac:dyDescent="0.2">
      <c r="A60" s="44" t="s">
        <v>15</v>
      </c>
      <c r="B60" s="155" t="s">
        <v>145</v>
      </c>
      <c r="C60" s="157">
        <v>1408.1766019999998</v>
      </c>
      <c r="D60" s="157">
        <v>1915.3643750000012</v>
      </c>
      <c r="E60" s="157">
        <v>1650.0107620000013</v>
      </c>
      <c r="F60" s="47">
        <f t="shared" si="11"/>
        <v>1.4289238581934118</v>
      </c>
      <c r="G60" s="110">
        <f t="shared" si="9"/>
        <v>241.83416000000148</v>
      </c>
      <c r="H60" s="110">
        <f t="shared" si="10"/>
        <v>17.173567552289263</v>
      </c>
      <c r="I60" s="49"/>
      <c r="J60" s="157">
        <v>11110.997879</v>
      </c>
      <c r="K60" s="157">
        <v>12373.001244999999</v>
      </c>
      <c r="L60" s="47">
        <f t="shared" si="12"/>
        <v>1.3084576926359148</v>
      </c>
    </row>
    <row r="61" spans="1:12" x14ac:dyDescent="0.2">
      <c r="A61" s="44" t="s">
        <v>16</v>
      </c>
      <c r="B61" s="155" t="s">
        <v>163</v>
      </c>
      <c r="C61" s="157">
        <v>1574.1136959999999</v>
      </c>
      <c r="D61" s="157">
        <v>967.83799299999953</v>
      </c>
      <c r="E61" s="157">
        <v>1474.1127689999998</v>
      </c>
      <c r="F61" s="47">
        <f t="shared" si="11"/>
        <v>1.2765946464121618</v>
      </c>
      <c r="G61" s="110">
        <f t="shared" si="9"/>
        <v>-100.00092700000005</v>
      </c>
      <c r="H61" s="110">
        <f t="shared" si="10"/>
        <v>-6.3528401572334747</v>
      </c>
      <c r="I61" s="49"/>
      <c r="J61" s="157">
        <v>10702.277326999996</v>
      </c>
      <c r="K61" s="157">
        <v>8691.7033309999988</v>
      </c>
      <c r="L61" s="47">
        <f t="shared" si="12"/>
        <v>0.91915662662298181</v>
      </c>
    </row>
    <row r="62" spans="1:12" x14ac:dyDescent="0.2">
      <c r="A62" s="44" t="s">
        <v>17</v>
      </c>
      <c r="B62" s="155" t="s">
        <v>154</v>
      </c>
      <c r="C62" s="157">
        <v>1031.3950500000003</v>
      </c>
      <c r="D62" s="157">
        <v>698.42688499999986</v>
      </c>
      <c r="E62" s="157">
        <v>688.56752099999994</v>
      </c>
      <c r="F62" s="47">
        <f t="shared" si="11"/>
        <v>0.59630554017804172</v>
      </c>
      <c r="G62" s="110">
        <f t="shared" si="9"/>
        <v>-342.82752900000037</v>
      </c>
      <c r="H62" s="110">
        <f t="shared" si="10"/>
        <v>-33.239206354538958</v>
      </c>
      <c r="I62" s="49"/>
      <c r="J62" s="157">
        <v>6696.0370500000008</v>
      </c>
      <c r="K62" s="157">
        <v>6130.1801279999991</v>
      </c>
      <c r="L62" s="47">
        <f t="shared" si="12"/>
        <v>0.6482728957104712</v>
      </c>
    </row>
    <row r="63" spans="1:12" x14ac:dyDescent="0.2">
      <c r="A63" s="44" t="s">
        <v>18</v>
      </c>
      <c r="B63" s="155" t="s">
        <v>166</v>
      </c>
      <c r="C63" s="157">
        <v>740.78742799999964</v>
      </c>
      <c r="D63" s="157">
        <v>661.54395200000022</v>
      </c>
      <c r="E63" s="157">
        <v>592.03707200000008</v>
      </c>
      <c r="F63" s="47">
        <f t="shared" si="11"/>
        <v>0.51270932081094522</v>
      </c>
      <c r="G63" s="110">
        <f t="shared" si="9"/>
        <v>-148.75035599999956</v>
      </c>
      <c r="H63" s="110">
        <f t="shared" si="10"/>
        <v>-20.080032459730084</v>
      </c>
      <c r="I63" s="49"/>
      <c r="J63" s="157">
        <v>6428.402218000002</v>
      </c>
      <c r="K63" s="157">
        <v>5955.8890710000014</v>
      </c>
      <c r="L63" s="47">
        <f t="shared" si="12"/>
        <v>0.62984143597216002</v>
      </c>
    </row>
    <row r="64" spans="1:12" x14ac:dyDescent="0.2">
      <c r="A64" s="44" t="s">
        <v>19</v>
      </c>
      <c r="B64" s="155" t="s">
        <v>169</v>
      </c>
      <c r="C64" s="157">
        <v>761.30944999999997</v>
      </c>
      <c r="D64" s="157">
        <v>607.17476399999998</v>
      </c>
      <c r="E64" s="157">
        <v>426.45660600000002</v>
      </c>
      <c r="F64" s="47">
        <f t="shared" si="11"/>
        <v>0.36931517831978067</v>
      </c>
      <c r="G64" s="110">
        <f t="shared" si="9"/>
        <v>-334.85284399999995</v>
      </c>
      <c r="H64" s="110">
        <f t="shared" si="10"/>
        <v>-43.98380238154143</v>
      </c>
      <c r="I64" s="49"/>
      <c r="J64" s="157">
        <v>5230.9200650000012</v>
      </c>
      <c r="K64" s="157">
        <v>4910.4901629999986</v>
      </c>
      <c r="L64" s="47">
        <f t="shared" si="12"/>
        <v>0.51928941904752357</v>
      </c>
    </row>
    <row r="65" spans="1:12" x14ac:dyDescent="0.2">
      <c r="A65" s="44" t="s">
        <v>20</v>
      </c>
      <c r="B65" s="155" t="s">
        <v>155</v>
      </c>
      <c r="C65" s="157">
        <v>258.80394999999999</v>
      </c>
      <c r="D65" s="157">
        <v>786.87310200000002</v>
      </c>
      <c r="E65" s="157">
        <v>362.92245700000012</v>
      </c>
      <c r="F65" s="47">
        <f t="shared" si="11"/>
        <v>0.31429404548421508</v>
      </c>
      <c r="G65" s="110">
        <f t="shared" si="9"/>
        <v>104.11850700000014</v>
      </c>
      <c r="H65" s="110">
        <f t="shared" si="10"/>
        <v>40.23064833438599</v>
      </c>
      <c r="I65" s="49"/>
      <c r="J65" s="157">
        <v>2170.7203540000005</v>
      </c>
      <c r="K65" s="157">
        <v>4677.2168220000012</v>
      </c>
      <c r="L65" s="47">
        <f t="shared" si="12"/>
        <v>0.4946205217060905</v>
      </c>
    </row>
    <row r="66" spans="1:12" x14ac:dyDescent="0.2">
      <c r="A66" s="44" t="s">
        <v>21</v>
      </c>
      <c r="B66" s="155" t="s">
        <v>159</v>
      </c>
      <c r="C66" s="157">
        <v>758.1796439999996</v>
      </c>
      <c r="D66" s="157">
        <v>601.6498620000001</v>
      </c>
      <c r="E66" s="157">
        <v>540.73669599999994</v>
      </c>
      <c r="F66" s="47">
        <f t="shared" si="11"/>
        <v>0.46828274318557278</v>
      </c>
      <c r="G66" s="110">
        <f t="shared" si="9"/>
        <v>-217.44294799999966</v>
      </c>
      <c r="H66" s="110">
        <f t="shared" si="10"/>
        <v>-28.679607757973493</v>
      </c>
      <c r="I66" s="49"/>
      <c r="J66" s="157">
        <v>5467.3312550000001</v>
      </c>
      <c r="K66" s="157">
        <v>4656.8762979999983</v>
      </c>
      <c r="L66" s="47">
        <f t="shared" si="12"/>
        <v>0.49246949023255826</v>
      </c>
    </row>
    <row r="67" spans="1:12" x14ac:dyDescent="0.2">
      <c r="A67" s="44" t="s">
        <v>22</v>
      </c>
      <c r="B67" s="155" t="s">
        <v>170</v>
      </c>
      <c r="C67" s="157">
        <v>547.15397600000006</v>
      </c>
      <c r="D67" s="157">
        <v>102.56472199999999</v>
      </c>
      <c r="E67" s="157">
        <v>266.19196900000003</v>
      </c>
      <c r="F67" s="47">
        <f t="shared" si="11"/>
        <v>0.23052459058056787</v>
      </c>
      <c r="G67" s="110">
        <f t="shared" si="9"/>
        <v>-280.96200700000003</v>
      </c>
      <c r="H67" s="110">
        <f t="shared" si="10"/>
        <v>-51.349714947515977</v>
      </c>
      <c r="I67" s="49"/>
      <c r="J67" s="157">
        <v>3522.8375659999997</v>
      </c>
      <c r="K67" s="157">
        <v>4419.8578969999999</v>
      </c>
      <c r="L67" s="47">
        <f t="shared" si="12"/>
        <v>0.46740454891849859</v>
      </c>
    </row>
    <row r="68" spans="1:12" x14ac:dyDescent="0.2">
      <c r="A68" s="44" t="s">
        <v>23</v>
      </c>
      <c r="B68" s="155" t="s">
        <v>164</v>
      </c>
      <c r="C68" s="157">
        <v>454.97285699999992</v>
      </c>
      <c r="D68" s="157">
        <v>650.7425350000002</v>
      </c>
      <c r="E68" s="157">
        <v>478.113674</v>
      </c>
      <c r="F68" s="47">
        <f t="shared" si="11"/>
        <v>0.41405065435997834</v>
      </c>
      <c r="G68" s="110">
        <f t="shared" si="9"/>
        <v>23.140817000000084</v>
      </c>
      <c r="H68" s="110">
        <f t="shared" si="10"/>
        <v>5.086197262972127</v>
      </c>
      <c r="I68" s="49"/>
      <c r="J68" s="157">
        <v>3486.7493650000006</v>
      </c>
      <c r="K68" s="157">
        <v>4279.3767579999976</v>
      </c>
      <c r="L68" s="47">
        <f t="shared" si="12"/>
        <v>0.45254852301539861</v>
      </c>
    </row>
    <row r="69" spans="1:12" x14ac:dyDescent="0.2">
      <c r="A69" s="44" t="s">
        <v>24</v>
      </c>
      <c r="B69" s="155" t="s">
        <v>168</v>
      </c>
      <c r="C69" s="157">
        <v>341.30915299999998</v>
      </c>
      <c r="D69" s="157">
        <v>394.54141799999996</v>
      </c>
      <c r="E69" s="157">
        <v>770.80761600000039</v>
      </c>
      <c r="F69" s="47">
        <f t="shared" si="11"/>
        <v>0.66752618706833966</v>
      </c>
      <c r="G69" s="110">
        <f t="shared" si="9"/>
        <v>429.49846300000041</v>
      </c>
      <c r="H69" s="110">
        <f t="shared" si="10"/>
        <v>125.8385423375975</v>
      </c>
      <c r="I69" s="49"/>
      <c r="J69" s="157">
        <v>6087.0106630000018</v>
      </c>
      <c r="K69" s="157">
        <v>3897.9543930000004</v>
      </c>
      <c r="L69" s="47">
        <f t="shared" si="12"/>
        <v>0.41221271299280532</v>
      </c>
    </row>
    <row r="70" spans="1:12" x14ac:dyDescent="0.2">
      <c r="A70" s="44" t="s">
        <v>25</v>
      </c>
      <c r="B70" s="155" t="s">
        <v>176</v>
      </c>
      <c r="C70" s="157">
        <v>333.52206000000001</v>
      </c>
      <c r="D70" s="157">
        <v>187.22129699999999</v>
      </c>
      <c r="E70" s="157">
        <v>315.88731799999999</v>
      </c>
      <c r="F70" s="47">
        <f t="shared" si="11"/>
        <v>0.27356120068199213</v>
      </c>
      <c r="G70" s="110">
        <f t="shared" si="9"/>
        <v>-17.634742000000017</v>
      </c>
      <c r="H70" s="110">
        <f t="shared" si="10"/>
        <v>-5.287428963469468</v>
      </c>
      <c r="I70" s="49"/>
      <c r="J70" s="157">
        <v>1792.3013029999997</v>
      </c>
      <c r="K70" s="157">
        <v>3762.3523010000008</v>
      </c>
      <c r="L70" s="47">
        <f t="shared" si="12"/>
        <v>0.39787265136170979</v>
      </c>
    </row>
    <row r="71" spans="1:12" x14ac:dyDescent="0.2">
      <c r="A71" s="44" t="s">
        <v>26</v>
      </c>
      <c r="B71" s="155" t="s">
        <v>160</v>
      </c>
      <c r="C71" s="157">
        <v>365.19119100000017</v>
      </c>
      <c r="D71" s="157">
        <v>342.21899100000002</v>
      </c>
      <c r="E71" s="157">
        <v>351.10621299999997</v>
      </c>
      <c r="F71" s="47">
        <f t="shared" si="11"/>
        <v>0.30406107406688382</v>
      </c>
      <c r="G71" s="110">
        <f t="shared" si="9"/>
        <v>-14.084978000000206</v>
      </c>
      <c r="H71" s="110">
        <f t="shared" si="10"/>
        <v>-3.8568778073292025</v>
      </c>
      <c r="I71" s="49"/>
      <c r="J71" s="157">
        <v>3126.360102000001</v>
      </c>
      <c r="K71" s="157">
        <v>2901.2681569999991</v>
      </c>
      <c r="L71" s="47">
        <f t="shared" si="12"/>
        <v>0.30681211156915811</v>
      </c>
    </row>
    <row r="72" spans="1:12" x14ac:dyDescent="0.2">
      <c r="A72" s="44" t="s">
        <v>27</v>
      </c>
      <c r="B72" s="155" t="s">
        <v>182</v>
      </c>
      <c r="C72" s="157">
        <v>310.42977100000002</v>
      </c>
      <c r="D72" s="157">
        <v>903.9965960000003</v>
      </c>
      <c r="E72" s="157">
        <v>558.84234900000013</v>
      </c>
      <c r="F72" s="47">
        <f t="shared" si="11"/>
        <v>0.48396239821310255</v>
      </c>
      <c r="G72" s="110">
        <f t="shared" si="9"/>
        <v>248.41257800000011</v>
      </c>
      <c r="H72" s="110">
        <f t="shared" si="10"/>
        <v>80.022150323977812</v>
      </c>
      <c r="I72" s="49"/>
      <c r="J72" s="157">
        <v>2132.2709670000004</v>
      </c>
      <c r="K72" s="157">
        <v>2722.7865730000008</v>
      </c>
      <c r="L72" s="47">
        <f t="shared" si="12"/>
        <v>0.28793749926173479</v>
      </c>
    </row>
    <row r="73" spans="1:12" x14ac:dyDescent="0.2">
      <c r="A73" s="44" t="s">
        <v>28</v>
      </c>
      <c r="B73" s="155" t="s">
        <v>178</v>
      </c>
      <c r="C73" s="157">
        <v>2.1441999999999999E-2</v>
      </c>
      <c r="D73" s="157">
        <v>735.03654400000005</v>
      </c>
      <c r="E73" s="157">
        <v>219.70128200000002</v>
      </c>
      <c r="F73" s="47">
        <f t="shared" si="11"/>
        <v>0.19026324600753031</v>
      </c>
      <c r="G73" s="110">
        <f t="shared" si="9"/>
        <v>219.67984000000001</v>
      </c>
      <c r="H73" s="110">
        <f t="shared" si="10"/>
        <v>1024530.547523552</v>
      </c>
      <c r="I73" s="49"/>
      <c r="J73" s="157">
        <v>1029.5354289999998</v>
      </c>
      <c r="K73" s="157">
        <v>2692.9873279999997</v>
      </c>
      <c r="L73" s="47">
        <f t="shared" si="12"/>
        <v>0.2847861982489146</v>
      </c>
    </row>
    <row r="74" spans="1:12" x14ac:dyDescent="0.2">
      <c r="A74" s="44" t="s">
        <v>29</v>
      </c>
      <c r="B74" s="155" t="s">
        <v>183</v>
      </c>
      <c r="C74" s="157">
        <v>188.82901800000008</v>
      </c>
      <c r="D74" s="157">
        <v>392.930836</v>
      </c>
      <c r="E74" s="157">
        <v>497.72402399999993</v>
      </c>
      <c r="F74" s="47">
        <f t="shared" si="11"/>
        <v>0.43103339024744469</v>
      </c>
      <c r="G74" s="110">
        <f t="shared" si="9"/>
        <v>308.89500599999985</v>
      </c>
      <c r="H74" s="110">
        <f t="shared" si="10"/>
        <v>163.58450055594724</v>
      </c>
      <c r="I74" s="49"/>
      <c r="J74" s="157">
        <v>1244.5388359999999</v>
      </c>
      <c r="K74" s="157">
        <v>2469.6161199999979</v>
      </c>
      <c r="L74" s="47">
        <f t="shared" si="12"/>
        <v>0.26116446172487695</v>
      </c>
    </row>
    <row r="75" spans="1:12" x14ac:dyDescent="0.2">
      <c r="A75" s="44" t="s">
        <v>30</v>
      </c>
      <c r="B75" s="155" t="s">
        <v>156</v>
      </c>
      <c r="C75" s="157">
        <v>263.01340200000004</v>
      </c>
      <c r="D75" s="157">
        <v>219.78424100000012</v>
      </c>
      <c r="E75" s="157">
        <v>230.00046900000001</v>
      </c>
      <c r="F75" s="47">
        <f t="shared" si="11"/>
        <v>0.19918243269602015</v>
      </c>
      <c r="G75" s="110">
        <f t="shared" si="9"/>
        <v>-33.012933000000032</v>
      </c>
      <c r="H75" s="110">
        <f t="shared" si="10"/>
        <v>-12.551806390459156</v>
      </c>
      <c r="I75" s="49"/>
      <c r="J75" s="157">
        <v>2381.8612869999988</v>
      </c>
      <c r="K75" s="157">
        <v>2379.706814000001</v>
      </c>
      <c r="L75" s="47">
        <f t="shared" si="12"/>
        <v>0.2516564595234877</v>
      </c>
    </row>
    <row r="76" spans="1:12" x14ac:dyDescent="0.2">
      <c r="A76" s="41"/>
      <c r="B76" s="51" t="s">
        <v>171</v>
      </c>
      <c r="C76" s="52">
        <f>SUM(C46:C75)</f>
        <v>117542.20432700001</v>
      </c>
      <c r="D76" s="52">
        <f>SUM(D46:D75)</f>
        <v>121917.52186799995</v>
      </c>
      <c r="E76" s="52">
        <f>SUM(E46:E75)</f>
        <v>111664.92163800001</v>
      </c>
      <c r="F76" s="82">
        <f>E76/E$44*100</f>
        <v>96.70280602196209</v>
      </c>
      <c r="G76" s="82">
        <f t="shared" ref="G76" si="13">E76-C76</f>
        <v>-5877.2826889999997</v>
      </c>
      <c r="H76" s="82">
        <f>(G76/C76)*100</f>
        <v>-5.0001467325298057</v>
      </c>
      <c r="I76" s="55"/>
      <c r="J76" s="52">
        <f>SUM(J46:J75)</f>
        <v>876193.03142200003</v>
      </c>
      <c r="K76" s="52">
        <f>SUM(K46:K75)</f>
        <v>913144.62838200037</v>
      </c>
      <c r="L76" s="82">
        <f>K76/K$44*100</f>
        <v>96.565989919254392</v>
      </c>
    </row>
    <row r="77" spans="1:12" x14ac:dyDescent="0.2">
      <c r="A77" s="41"/>
      <c r="B77" s="51" t="s">
        <v>172</v>
      </c>
      <c r="C77" s="52">
        <f>C44-C76</f>
        <v>5197.6676869999646</v>
      </c>
      <c r="D77" s="52">
        <f t="shared" ref="D77:E77" si="14">D44-D76</f>
        <v>3540.1834690000833</v>
      </c>
      <c r="E77" s="52">
        <f t="shared" si="14"/>
        <v>3807.3446089999925</v>
      </c>
      <c r="F77" s="82">
        <f>E77/E$44*100</f>
        <v>3.2971939780379156</v>
      </c>
      <c r="G77" s="82">
        <f>E77-C77</f>
        <v>-1390.3230779999722</v>
      </c>
      <c r="H77" s="82">
        <f>(G77/C77)*100</f>
        <v>-26.748979767932241</v>
      </c>
      <c r="I77" s="55"/>
      <c r="J77" s="52">
        <f>J44-J76</f>
        <v>36372.41233100032</v>
      </c>
      <c r="K77" s="52">
        <f>K44-K76</f>
        <v>32472.590626001009</v>
      </c>
      <c r="L77" s="82">
        <f>K77/K$44*100</f>
        <v>3.4340100807456047</v>
      </c>
    </row>
  </sheetData>
  <mergeCells count="6">
    <mergeCell ref="J3:L3"/>
    <mergeCell ref="C3:E3"/>
    <mergeCell ref="G3:H3"/>
    <mergeCell ref="J42:L42"/>
    <mergeCell ref="C42:E42"/>
    <mergeCell ref="G42:H4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P48"/>
  <sheetViews>
    <sheetView view="pageBreakPreview" zoomScaleNormal="100" zoomScaleSheetLayoutView="100" workbookViewId="0">
      <pane xSplit="2" topLeftCell="C1" activePane="topRight" state="frozen"/>
      <selection activeCell="P33" sqref="P33"/>
      <selection pane="topRight" activeCell="M1" sqref="M1"/>
    </sheetView>
  </sheetViews>
  <sheetFormatPr defaultColWidth="9.140625" defaultRowHeight="12.75" x14ac:dyDescent="0.2"/>
  <cols>
    <col min="1" max="1" width="1.42578125" style="10" customWidth="1"/>
    <col min="2" max="2" width="39.7109375" style="30" customWidth="1"/>
    <col min="3" max="4" width="8.5703125" style="10" customWidth="1"/>
    <col min="5" max="5" width="8.7109375" style="10" customWidth="1"/>
    <col min="6" max="6" width="10.5703125" style="10" customWidth="1"/>
    <col min="7" max="7" width="11.28515625" style="10" customWidth="1"/>
    <col min="8" max="8" width="8" style="10" customWidth="1"/>
    <col min="9" max="9" width="0.85546875" style="10" customWidth="1"/>
    <col min="10" max="11" width="10" style="10" customWidth="1"/>
    <col min="12" max="12" width="10.42578125" style="10" customWidth="1"/>
    <col min="13" max="13" width="29.7109375" style="10" customWidth="1"/>
    <col min="14" max="14" width="42.140625" style="10" customWidth="1"/>
    <col min="15" max="16" width="12" style="10" bestFit="1" customWidth="1"/>
    <col min="17" max="17" width="5.140625" style="10" customWidth="1"/>
    <col min="18" max="16384" width="9.140625" style="10"/>
  </cols>
  <sheetData>
    <row r="1" spans="1:16" x14ac:dyDescent="0.2">
      <c r="A1" s="102" t="s">
        <v>115</v>
      </c>
      <c r="B1" s="136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6" x14ac:dyDescent="0.2">
      <c r="A2" s="111"/>
      <c r="B2" s="136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6" s="25" customFormat="1" ht="12" x14ac:dyDescent="0.2">
      <c r="A3" s="31"/>
      <c r="B3" s="32"/>
      <c r="C3" s="165" t="s">
        <v>99</v>
      </c>
      <c r="D3" s="165"/>
      <c r="E3" s="165"/>
      <c r="F3" s="17"/>
      <c r="G3" s="166" t="s">
        <v>42</v>
      </c>
      <c r="H3" s="166"/>
      <c r="I3" s="18"/>
      <c r="J3" s="165" t="s">
        <v>99</v>
      </c>
      <c r="K3" s="165"/>
      <c r="L3" s="165"/>
    </row>
    <row r="4" spans="1:16" ht="36" x14ac:dyDescent="0.2">
      <c r="A4" s="31"/>
      <c r="B4" s="19" t="s">
        <v>120</v>
      </c>
      <c r="C4" s="20" t="s">
        <v>187</v>
      </c>
      <c r="D4" s="20" t="s">
        <v>181</v>
      </c>
      <c r="E4" s="20" t="s">
        <v>188</v>
      </c>
      <c r="F4" s="21" t="s">
        <v>98</v>
      </c>
      <c r="G4" s="22" t="s">
        <v>99</v>
      </c>
      <c r="H4" s="23" t="s">
        <v>0</v>
      </c>
      <c r="I4" s="23"/>
      <c r="J4" s="20" t="s">
        <v>189</v>
      </c>
      <c r="K4" s="20" t="s">
        <v>190</v>
      </c>
      <c r="L4" s="21" t="s">
        <v>98</v>
      </c>
    </row>
    <row r="5" spans="1:16" ht="15" customHeight="1" x14ac:dyDescent="0.2">
      <c r="A5" s="89" t="s">
        <v>48</v>
      </c>
      <c r="B5" s="95"/>
      <c r="C5" s="89">
        <v>129094.08764099999</v>
      </c>
      <c r="D5" s="89">
        <v>140062.67272599999</v>
      </c>
      <c r="E5" s="89">
        <v>131597.91977000001</v>
      </c>
      <c r="F5" s="94">
        <v>100</v>
      </c>
      <c r="G5" s="92">
        <f>E5-C5</f>
        <v>2503.8321290000167</v>
      </c>
      <c r="H5" s="94">
        <f>(G5/C5)*100</f>
        <v>1.9395405124694536</v>
      </c>
      <c r="I5" s="90"/>
      <c r="J5" s="89">
        <v>992728.99909899943</v>
      </c>
      <c r="K5" s="89">
        <v>1031686.7886500005</v>
      </c>
      <c r="L5" s="94">
        <v>100</v>
      </c>
    </row>
    <row r="6" spans="1:16" ht="6" customHeight="1" x14ac:dyDescent="0.2">
      <c r="A6" s="137"/>
      <c r="B6" s="113"/>
      <c r="C6" s="106"/>
      <c r="D6" s="106"/>
      <c r="E6" s="106"/>
      <c r="F6" s="107"/>
      <c r="G6" s="108"/>
      <c r="H6" s="109"/>
      <c r="I6" s="109"/>
      <c r="J6" s="106"/>
      <c r="K6" s="106"/>
      <c r="L6" s="107"/>
    </row>
    <row r="7" spans="1:16" s="11" customFormat="1" x14ac:dyDescent="0.2">
      <c r="A7" s="56" t="s">
        <v>69</v>
      </c>
      <c r="B7" s="57"/>
      <c r="C7" s="58">
        <f>SUM(C8:C26)</f>
        <v>111956.14305299999</v>
      </c>
      <c r="D7" s="58">
        <f t="shared" ref="D7:E7" si="0">SUM(D8:D26)</f>
        <v>121853.70057399999</v>
      </c>
      <c r="E7" s="58">
        <f t="shared" si="0"/>
        <v>113856.296508</v>
      </c>
      <c r="F7" s="59">
        <f>E7/$E$5*100</f>
        <v>86.51831024912255</v>
      </c>
      <c r="G7" s="60">
        <f>E7-C7</f>
        <v>1900.1534550000069</v>
      </c>
      <c r="H7" s="60">
        <f>(G7/C7)*100</f>
        <v>1.6972301860206769</v>
      </c>
      <c r="I7" s="58"/>
      <c r="J7" s="58">
        <f>SUM(J8:J26)</f>
        <v>848126.68791399954</v>
      </c>
      <c r="K7" s="58">
        <f t="shared" ref="K7" si="1">SUM(K8:K26)</f>
        <v>892269.09341000044</v>
      </c>
      <c r="L7" s="61">
        <f>K7/$K$5*100</f>
        <v>86.486432047614642</v>
      </c>
    </row>
    <row r="8" spans="1:16" x14ac:dyDescent="0.2">
      <c r="A8" s="137"/>
      <c r="B8" s="67" t="s">
        <v>51</v>
      </c>
      <c r="C8" s="116">
        <v>50439.091758999981</v>
      </c>
      <c r="D8" s="116">
        <v>63349.773224000004</v>
      </c>
      <c r="E8" s="116">
        <v>55508.780434999971</v>
      </c>
      <c r="F8" s="47">
        <f>E8/$E$7*100</f>
        <v>48.753369060357329</v>
      </c>
      <c r="G8" s="48">
        <f>E8-C8</f>
        <v>5069.6886759999907</v>
      </c>
      <c r="H8" s="49">
        <f>(G8/C8)*100</f>
        <v>10.051110159205816</v>
      </c>
      <c r="I8" s="49"/>
      <c r="J8" s="116">
        <v>384141.85126099974</v>
      </c>
      <c r="K8" s="116">
        <v>446930.80550700019</v>
      </c>
      <c r="L8" s="47">
        <f>K8/$K$7*100</f>
        <v>50.089239760502849</v>
      </c>
      <c r="M8" s="155"/>
      <c r="N8" s="67"/>
      <c r="O8" s="96"/>
      <c r="P8" s="96"/>
    </row>
    <row r="9" spans="1:16" x14ac:dyDescent="0.2">
      <c r="A9" s="137"/>
      <c r="B9" s="67" t="s">
        <v>52</v>
      </c>
      <c r="C9" s="116">
        <v>11038.127156999995</v>
      </c>
      <c r="D9" s="116">
        <v>8123.6813879999991</v>
      </c>
      <c r="E9" s="116">
        <v>9097.3810809999977</v>
      </c>
      <c r="F9" s="47">
        <f t="shared" ref="F9:F25" si="2">E9/$E$7*100</f>
        <v>7.9902309841606165</v>
      </c>
      <c r="G9" s="48">
        <f t="shared" ref="G9:G25" si="3">E9-C9</f>
        <v>-1940.7460759999976</v>
      </c>
      <c r="H9" s="49">
        <f t="shared" ref="H9:H25" si="4">(G9/C9)*100</f>
        <v>-17.582204375759925</v>
      </c>
      <c r="I9" s="49"/>
      <c r="J9" s="116">
        <v>90937.574590000004</v>
      </c>
      <c r="K9" s="116">
        <v>68696.535020000054</v>
      </c>
      <c r="L9" s="47">
        <f t="shared" ref="L9:L25" si="5">K9/$K$7*100</f>
        <v>7.6990826564956203</v>
      </c>
      <c r="M9" s="155"/>
      <c r="N9" s="67"/>
      <c r="O9" s="97"/>
      <c r="P9" s="97"/>
    </row>
    <row r="10" spans="1:16" x14ac:dyDescent="0.2">
      <c r="A10" s="137"/>
      <c r="B10" s="67" t="s">
        <v>54</v>
      </c>
      <c r="C10" s="116">
        <v>6025.6412959999998</v>
      </c>
      <c r="D10" s="116">
        <v>6819.8646180000042</v>
      </c>
      <c r="E10" s="116">
        <v>6897.3608460000005</v>
      </c>
      <c r="F10" s="47">
        <f t="shared" si="2"/>
        <v>6.0579529262269336</v>
      </c>
      <c r="G10" s="48">
        <f t="shared" si="3"/>
        <v>871.71955000000071</v>
      </c>
      <c r="H10" s="49">
        <f t="shared" si="4"/>
        <v>14.466834436007236</v>
      </c>
      <c r="I10" s="49"/>
      <c r="J10" s="116">
        <v>45139.086588999999</v>
      </c>
      <c r="K10" s="116">
        <v>51778.256827000027</v>
      </c>
      <c r="L10" s="47">
        <f t="shared" si="5"/>
        <v>5.8029867009198037</v>
      </c>
      <c r="M10" s="155"/>
      <c r="N10" s="67"/>
      <c r="P10" s="97"/>
    </row>
    <row r="11" spans="1:16" x14ac:dyDescent="0.2">
      <c r="A11" s="137"/>
      <c r="B11" s="67" t="s">
        <v>53</v>
      </c>
      <c r="C11" s="116">
        <v>6681.4197260000037</v>
      </c>
      <c r="D11" s="116">
        <v>5601.5779180000009</v>
      </c>
      <c r="E11" s="116">
        <v>5631.3902390000012</v>
      </c>
      <c r="F11" s="47">
        <f t="shared" si="2"/>
        <v>4.9460507777927916</v>
      </c>
      <c r="G11" s="48">
        <f t="shared" si="3"/>
        <v>-1050.0294870000025</v>
      </c>
      <c r="H11" s="49">
        <f t="shared" si="4"/>
        <v>-15.715664186070056</v>
      </c>
      <c r="I11" s="49"/>
      <c r="J11" s="116">
        <v>49087.907238999978</v>
      </c>
      <c r="K11" s="116">
        <v>43781.610277000014</v>
      </c>
      <c r="L11" s="47">
        <f t="shared" si="5"/>
        <v>4.9067720265507644</v>
      </c>
      <c r="M11" s="155"/>
      <c r="N11" s="67"/>
      <c r="O11" s="97"/>
      <c r="P11" s="97"/>
    </row>
    <row r="12" spans="1:16" x14ac:dyDescent="0.2">
      <c r="A12" s="137"/>
      <c r="B12" s="67" t="s">
        <v>55</v>
      </c>
      <c r="C12" s="116">
        <v>5238.0776729999961</v>
      </c>
      <c r="D12" s="116">
        <v>5705.8599219999987</v>
      </c>
      <c r="E12" s="116">
        <v>4938.3465850000011</v>
      </c>
      <c r="F12" s="47">
        <f t="shared" si="2"/>
        <v>4.3373504465368002</v>
      </c>
      <c r="G12" s="48">
        <f t="shared" si="3"/>
        <v>-299.731087999995</v>
      </c>
      <c r="H12" s="49">
        <f t="shared" si="4"/>
        <v>-5.7221581410481548</v>
      </c>
      <c r="I12" s="49"/>
      <c r="J12" s="116">
        <v>41581.994435999935</v>
      </c>
      <c r="K12" s="116">
        <v>41461.193480999958</v>
      </c>
      <c r="L12" s="47">
        <f t="shared" si="5"/>
        <v>4.6467140672268483</v>
      </c>
      <c r="M12" s="155"/>
      <c r="N12" s="67"/>
      <c r="O12" s="97"/>
      <c r="P12" s="97"/>
    </row>
    <row r="13" spans="1:16" x14ac:dyDescent="0.2">
      <c r="A13" s="137"/>
      <c r="B13" s="67" t="s">
        <v>123</v>
      </c>
      <c r="C13" s="116">
        <v>5306.7330800000027</v>
      </c>
      <c r="D13" s="116">
        <v>5608.4165919999969</v>
      </c>
      <c r="E13" s="116">
        <v>6085.4042489999947</v>
      </c>
      <c r="F13" s="47">
        <f t="shared" si="2"/>
        <v>5.344811341700729</v>
      </c>
      <c r="G13" s="48">
        <f t="shared" si="3"/>
        <v>778.67116899999201</v>
      </c>
      <c r="H13" s="49">
        <f t="shared" si="4"/>
        <v>14.673268040079973</v>
      </c>
      <c r="I13" s="49"/>
      <c r="J13" s="116">
        <v>39524.570613999997</v>
      </c>
      <c r="K13" s="116">
        <v>40958.092669999998</v>
      </c>
      <c r="L13" s="47">
        <f t="shared" si="5"/>
        <v>4.5903296407443337</v>
      </c>
      <c r="M13" s="155"/>
      <c r="N13" s="67"/>
      <c r="O13" s="97"/>
      <c r="P13" s="97"/>
    </row>
    <row r="14" spans="1:16" ht="12.75" customHeight="1" x14ac:dyDescent="0.2">
      <c r="A14" s="137"/>
      <c r="B14" s="67" t="s">
        <v>124</v>
      </c>
      <c r="C14" s="116">
        <v>3170.8602470000001</v>
      </c>
      <c r="D14" s="116">
        <v>3692.911963999999</v>
      </c>
      <c r="E14" s="116">
        <v>3421.5289959999986</v>
      </c>
      <c r="F14" s="47">
        <f t="shared" si="2"/>
        <v>3.0051293612554737</v>
      </c>
      <c r="G14" s="48">
        <f t="shared" si="3"/>
        <v>250.66874899999857</v>
      </c>
      <c r="H14" s="49">
        <f t="shared" si="4"/>
        <v>7.9053862193125717</v>
      </c>
      <c r="I14" s="49"/>
      <c r="J14" s="116">
        <v>23236.211923999988</v>
      </c>
      <c r="K14" s="116">
        <v>26567.614189</v>
      </c>
      <c r="L14" s="47">
        <f t="shared" si="5"/>
        <v>2.9775338387510524</v>
      </c>
      <c r="M14" s="155"/>
      <c r="N14" s="67"/>
      <c r="P14" s="97"/>
    </row>
    <row r="15" spans="1:16" ht="12.75" customHeight="1" x14ac:dyDescent="0.2">
      <c r="A15" s="137"/>
      <c r="B15" s="67" t="s">
        <v>126</v>
      </c>
      <c r="C15" s="116">
        <v>3274.9922189999943</v>
      </c>
      <c r="D15" s="116">
        <v>3542.2925119999986</v>
      </c>
      <c r="E15" s="116">
        <v>3311.9728819999996</v>
      </c>
      <c r="F15" s="47">
        <f t="shared" si="2"/>
        <v>2.9089062121103568</v>
      </c>
      <c r="G15" s="48">
        <f t="shared" si="3"/>
        <v>36.980663000005279</v>
      </c>
      <c r="H15" s="49">
        <f t="shared" si="4"/>
        <v>1.1291832324199285</v>
      </c>
      <c r="I15" s="65"/>
      <c r="J15" s="116">
        <v>22719.355057999983</v>
      </c>
      <c r="K15" s="116">
        <v>25767.792738000004</v>
      </c>
      <c r="L15" s="47">
        <f t="shared" si="5"/>
        <v>2.8878947985884817</v>
      </c>
      <c r="M15" s="155"/>
      <c r="N15" s="67"/>
    </row>
    <row r="16" spans="1:16" x14ac:dyDescent="0.2">
      <c r="A16" s="137"/>
      <c r="B16" s="67" t="s">
        <v>125</v>
      </c>
      <c r="C16" s="116">
        <v>2534.6626689999985</v>
      </c>
      <c r="D16" s="116">
        <v>2553.3315710000029</v>
      </c>
      <c r="E16" s="116">
        <v>2265.5138349999997</v>
      </c>
      <c r="F16" s="47">
        <f t="shared" si="2"/>
        <v>1.9898010953138774</v>
      </c>
      <c r="G16" s="48">
        <f t="shared" si="3"/>
        <v>-269.14883399999871</v>
      </c>
      <c r="H16" s="49">
        <f t="shared" si="4"/>
        <v>-10.61872403345042</v>
      </c>
      <c r="I16" s="49"/>
      <c r="J16" s="116">
        <v>23445.417611000008</v>
      </c>
      <c r="K16" s="116">
        <v>18038.189768000004</v>
      </c>
      <c r="L16" s="47">
        <f t="shared" si="5"/>
        <v>2.0216087166107188</v>
      </c>
      <c r="M16" s="155"/>
      <c r="N16" s="67"/>
      <c r="P16" s="97"/>
    </row>
    <row r="17" spans="1:16" x14ac:dyDescent="0.2">
      <c r="A17" s="137"/>
      <c r="B17" s="67" t="s">
        <v>56</v>
      </c>
      <c r="C17" s="116">
        <v>2541.8036620000007</v>
      </c>
      <c r="D17" s="116">
        <v>2250.8740120000002</v>
      </c>
      <c r="E17" s="116">
        <v>2070.6122030000006</v>
      </c>
      <c r="F17" s="47">
        <f t="shared" si="2"/>
        <v>1.8186189666326544</v>
      </c>
      <c r="G17" s="48">
        <f t="shared" si="3"/>
        <v>-471.19145900000012</v>
      </c>
      <c r="H17" s="49">
        <f t="shared" si="4"/>
        <v>-18.537681176729691</v>
      </c>
      <c r="I17" s="49"/>
      <c r="J17" s="116">
        <v>17133.759790999986</v>
      </c>
      <c r="K17" s="116">
        <v>16463.199823000003</v>
      </c>
      <c r="L17" s="47">
        <f t="shared" si="5"/>
        <v>1.8450935871915393</v>
      </c>
      <c r="M17" s="155"/>
      <c r="N17" s="67"/>
      <c r="P17" s="97"/>
    </row>
    <row r="18" spans="1:16" x14ac:dyDescent="0.2">
      <c r="A18" s="137"/>
      <c r="B18" s="67" t="s">
        <v>57</v>
      </c>
      <c r="C18" s="116">
        <v>1630.1630410000002</v>
      </c>
      <c r="D18" s="116">
        <v>1732.0425479999999</v>
      </c>
      <c r="E18" s="116">
        <v>1659.9848169999998</v>
      </c>
      <c r="F18" s="47">
        <f t="shared" si="2"/>
        <v>1.4579648802149143</v>
      </c>
      <c r="G18" s="48">
        <f t="shared" si="3"/>
        <v>29.821775999999545</v>
      </c>
      <c r="H18" s="49">
        <f t="shared" si="4"/>
        <v>1.8293738264183563</v>
      </c>
      <c r="I18" s="49"/>
      <c r="J18" s="116">
        <v>12484.734035999998</v>
      </c>
      <c r="K18" s="116">
        <v>12627.612947999998</v>
      </c>
      <c r="L18" s="47">
        <f t="shared" si="5"/>
        <v>1.4152247389563646</v>
      </c>
      <c r="M18" s="155"/>
      <c r="N18" s="67"/>
      <c r="P18" s="97"/>
    </row>
    <row r="19" spans="1:16" x14ac:dyDescent="0.2">
      <c r="A19" s="137"/>
      <c r="B19" s="67" t="s">
        <v>128</v>
      </c>
      <c r="C19" s="116">
        <v>1518.6508129999995</v>
      </c>
      <c r="D19" s="116">
        <v>1600.8309139999997</v>
      </c>
      <c r="E19" s="116">
        <v>1484.8045509999999</v>
      </c>
      <c r="F19" s="47">
        <f t="shared" si="2"/>
        <v>1.3041040298510602</v>
      </c>
      <c r="G19" s="48">
        <f t="shared" si="3"/>
        <v>-33.84626199999957</v>
      </c>
      <c r="H19" s="49">
        <f t="shared" si="4"/>
        <v>-2.2287060139347239</v>
      </c>
      <c r="I19" s="49"/>
      <c r="J19" s="116">
        <v>11587.354511</v>
      </c>
      <c r="K19" s="116">
        <v>11484.46739300001</v>
      </c>
      <c r="L19" s="47">
        <f t="shared" si="5"/>
        <v>1.2871080571792104</v>
      </c>
      <c r="M19" s="155"/>
      <c r="N19" s="67"/>
      <c r="O19" s="97"/>
      <c r="P19" s="97"/>
    </row>
    <row r="20" spans="1:16" ht="12.75" customHeight="1" x14ac:dyDescent="0.2">
      <c r="A20" s="137"/>
      <c r="B20" s="67" t="s">
        <v>127</v>
      </c>
      <c r="C20" s="116">
        <v>1584.607862000001</v>
      </c>
      <c r="D20" s="116">
        <v>1490.5677549999996</v>
      </c>
      <c r="E20" s="116">
        <v>1468.3713879999998</v>
      </c>
      <c r="F20" s="47">
        <f t="shared" si="2"/>
        <v>1.2896707806553556</v>
      </c>
      <c r="G20" s="48">
        <f t="shared" si="3"/>
        <v>-116.23647400000118</v>
      </c>
      <c r="H20" s="49">
        <f t="shared" si="4"/>
        <v>-7.3353462889736125</v>
      </c>
      <c r="I20" s="49"/>
      <c r="J20" s="116">
        <v>11784.963869000016</v>
      </c>
      <c r="K20" s="116">
        <v>10948.897180999991</v>
      </c>
      <c r="L20" s="47">
        <f t="shared" si="5"/>
        <v>1.2270846611033448</v>
      </c>
      <c r="M20" s="155"/>
      <c r="N20" s="67"/>
      <c r="O20" s="97"/>
      <c r="P20" s="97"/>
    </row>
    <row r="21" spans="1:16" x14ac:dyDescent="0.2">
      <c r="A21" s="62"/>
      <c r="B21" s="67" t="s">
        <v>58</v>
      </c>
      <c r="C21" s="116">
        <v>1424.7690250000001</v>
      </c>
      <c r="D21" s="116">
        <v>1378.9860010000004</v>
      </c>
      <c r="E21" s="116">
        <v>1232.6081800000011</v>
      </c>
      <c r="F21" s="47">
        <f t="shared" si="2"/>
        <v>1.0825999244700473</v>
      </c>
      <c r="G21" s="48">
        <f t="shared" si="3"/>
        <v>-192.16084499999897</v>
      </c>
      <c r="H21" s="49">
        <f t="shared" si="4"/>
        <v>-13.487157681575718</v>
      </c>
      <c r="I21" s="49"/>
      <c r="J21" s="116">
        <v>10256.803029000006</v>
      </c>
      <c r="K21" s="116">
        <v>9815.7401070000051</v>
      </c>
      <c r="L21" s="47">
        <f t="shared" si="5"/>
        <v>1.1000874264833067</v>
      </c>
      <c r="M21" s="155"/>
      <c r="N21" s="67"/>
      <c r="P21" s="97"/>
    </row>
    <row r="22" spans="1:16" x14ac:dyDescent="0.2">
      <c r="A22" s="137"/>
      <c r="B22" s="67" t="s">
        <v>129</v>
      </c>
      <c r="C22" s="116">
        <v>1109.950065</v>
      </c>
      <c r="D22" s="116">
        <v>1282.1818330000001</v>
      </c>
      <c r="E22" s="116">
        <v>1216.0898730000001</v>
      </c>
      <c r="F22" s="47">
        <f t="shared" si="2"/>
        <v>1.0680918932880912</v>
      </c>
      <c r="G22" s="48">
        <f t="shared" si="3"/>
        <v>106.13980800000013</v>
      </c>
      <c r="H22" s="49">
        <f t="shared" si="4"/>
        <v>9.5625750515182073</v>
      </c>
      <c r="I22" s="49"/>
      <c r="J22" s="116">
        <v>8402.2109069999915</v>
      </c>
      <c r="K22" s="116">
        <v>9294.3509200000026</v>
      </c>
      <c r="L22" s="47">
        <f t="shared" si="5"/>
        <v>1.0416533519590618</v>
      </c>
      <c r="M22" s="155"/>
      <c r="N22" s="67"/>
      <c r="O22" s="97"/>
      <c r="P22" s="97"/>
    </row>
    <row r="23" spans="1:16" x14ac:dyDescent="0.2">
      <c r="A23" s="137"/>
      <c r="B23" s="67" t="s">
        <v>130</v>
      </c>
      <c r="C23" s="116">
        <v>1102.9787610000005</v>
      </c>
      <c r="D23" s="116">
        <v>1150.1854659999997</v>
      </c>
      <c r="E23" s="116">
        <v>1093.7431340000005</v>
      </c>
      <c r="F23" s="47">
        <f t="shared" si="2"/>
        <v>0.9606347365454222</v>
      </c>
      <c r="G23" s="48">
        <f t="shared" si="3"/>
        <v>-9.2356270000000222</v>
      </c>
      <c r="H23" s="49">
        <f t="shared" si="4"/>
        <v>-0.83733498110395777</v>
      </c>
      <c r="I23" s="49"/>
      <c r="J23" s="116">
        <v>9450.3553120000051</v>
      </c>
      <c r="K23" s="116">
        <v>8609.3102589999944</v>
      </c>
      <c r="L23" s="47">
        <f t="shared" si="5"/>
        <v>0.96487823265262307</v>
      </c>
      <c r="M23" s="155"/>
      <c r="N23" s="67"/>
      <c r="P23" s="97"/>
    </row>
    <row r="24" spans="1:16" x14ac:dyDescent="0.2">
      <c r="A24" s="137"/>
      <c r="B24" s="67" t="s">
        <v>59</v>
      </c>
      <c r="C24" s="116">
        <v>763.31389900000011</v>
      </c>
      <c r="D24" s="116">
        <v>894.09069799999986</v>
      </c>
      <c r="E24" s="116">
        <v>851.84931599999982</v>
      </c>
      <c r="F24" s="47">
        <f t="shared" si="2"/>
        <v>0.7481793648014412</v>
      </c>
      <c r="G24" s="48">
        <f t="shared" si="3"/>
        <v>88.535416999999711</v>
      </c>
      <c r="H24" s="49">
        <f t="shared" si="4"/>
        <v>11.598821548512076</v>
      </c>
      <c r="I24" s="49"/>
      <c r="J24" s="116">
        <v>5998.2081590000007</v>
      </c>
      <c r="K24" s="116">
        <v>6852.1304620000001</v>
      </c>
      <c r="L24" s="47">
        <f t="shared" si="5"/>
        <v>0.76794439173199347</v>
      </c>
      <c r="M24" s="155"/>
      <c r="N24" s="67"/>
      <c r="O24" s="97"/>
      <c r="P24" s="97"/>
    </row>
    <row r="25" spans="1:16" x14ac:dyDescent="0.2">
      <c r="A25" s="137"/>
      <c r="B25" s="67" t="s">
        <v>131</v>
      </c>
      <c r="C25" s="116">
        <v>259.6229219999999</v>
      </c>
      <c r="D25" s="116">
        <v>217.86226099999999</v>
      </c>
      <c r="E25" s="116">
        <v>245.62569600000006</v>
      </c>
      <c r="F25" s="47">
        <f t="shared" si="2"/>
        <v>0.21573308067572833</v>
      </c>
      <c r="G25" s="48">
        <f t="shared" si="3"/>
        <v>-13.997225999999841</v>
      </c>
      <c r="H25" s="49">
        <f t="shared" si="4"/>
        <v>-5.3913675619134453</v>
      </c>
      <c r="I25" s="49"/>
      <c r="J25" s="116">
        <v>2009.2136740000001</v>
      </c>
      <c r="K25" s="116">
        <v>1890.2801209999971</v>
      </c>
      <c r="L25" s="47">
        <f t="shared" si="5"/>
        <v>0.21185090181437086</v>
      </c>
      <c r="M25" s="155"/>
      <c r="N25" s="67"/>
      <c r="O25" s="97"/>
      <c r="P25" s="97"/>
    </row>
    <row r="26" spans="1:16" x14ac:dyDescent="0.2">
      <c r="A26" s="137"/>
      <c r="B26" s="67" t="s">
        <v>132</v>
      </c>
      <c r="C26" s="116">
        <v>6310.6771770000059</v>
      </c>
      <c r="D26" s="116">
        <v>4858.3693770000009</v>
      </c>
      <c r="E26" s="116">
        <v>5374.9282020000028</v>
      </c>
      <c r="F26" s="47">
        <f>E26/$E$7*100</f>
        <v>4.7208001374103521</v>
      </c>
      <c r="G26" s="48">
        <f>E26-C26</f>
        <v>-935.74897500000316</v>
      </c>
      <c r="H26" s="49">
        <f>(G26/C26)*100</f>
        <v>-14.828027939861171</v>
      </c>
      <c r="I26" s="49"/>
      <c r="J26" s="116">
        <v>39205.115304000014</v>
      </c>
      <c r="K26" s="116">
        <v>40303.013719000002</v>
      </c>
      <c r="L26" s="47">
        <f>K26/$K$7*100</f>
        <v>4.5169124445376978</v>
      </c>
      <c r="M26" s="155"/>
      <c r="N26" s="67"/>
      <c r="O26" s="97"/>
      <c r="P26" s="97"/>
    </row>
    <row r="27" spans="1:16" ht="9.9499999999999993" customHeight="1" x14ac:dyDescent="0.2">
      <c r="A27" s="137"/>
      <c r="B27" s="66"/>
      <c r="C27" s="46"/>
      <c r="D27" s="46"/>
      <c r="E27" s="46"/>
      <c r="F27" s="47"/>
      <c r="G27" s="48"/>
      <c r="H27" s="49"/>
      <c r="I27" s="49"/>
      <c r="J27" s="46"/>
      <c r="K27" s="46"/>
      <c r="L27" s="47"/>
    </row>
    <row r="28" spans="1:16" s="11" customFormat="1" x14ac:dyDescent="0.2">
      <c r="A28" s="58" t="s">
        <v>68</v>
      </c>
      <c r="B28" s="57"/>
      <c r="C28" s="58">
        <f>SUM(C29:C35)</f>
        <v>9133.5302770000017</v>
      </c>
      <c r="D28" s="58">
        <f t="shared" ref="D28:E28" si="6">SUM(D29:D35)</f>
        <v>9073.3157140000021</v>
      </c>
      <c r="E28" s="58">
        <f t="shared" si="6"/>
        <v>9542.3631179999957</v>
      </c>
      <c r="F28" s="61">
        <f>E28/$E$5*100</f>
        <v>7.2511504244730016</v>
      </c>
      <c r="G28" s="59">
        <f>E28-C28</f>
        <v>408.832840999994</v>
      </c>
      <c r="H28" s="60">
        <f>(G28/C28)*100</f>
        <v>4.4761754611961413</v>
      </c>
      <c r="I28" s="60"/>
      <c r="J28" s="58">
        <f t="shared" ref="J28" si="7">SUM(J29:J35)</f>
        <v>66976.145206999965</v>
      </c>
      <c r="K28" s="58">
        <f t="shared" ref="K28" si="8">SUM(K29:K35)</f>
        <v>71805.688972000033</v>
      </c>
      <c r="L28" s="61">
        <f>K28/$K$5*100</f>
        <v>6.9600279621647942</v>
      </c>
    </row>
    <row r="29" spans="1:16" ht="25.5" customHeight="1" x14ac:dyDescent="0.2">
      <c r="A29" s="137"/>
      <c r="B29" s="67" t="s">
        <v>173</v>
      </c>
      <c r="C29" s="159">
        <v>6672.3134200000013</v>
      </c>
      <c r="D29" s="160">
        <v>6725.8079810000008</v>
      </c>
      <c r="E29" s="159">
        <v>7322.2723419999966</v>
      </c>
      <c r="F29" s="64">
        <f>E29/$E$28*100</f>
        <v>76.734371260592809</v>
      </c>
      <c r="G29" s="139">
        <f>E29-C29</f>
        <v>649.95892199999525</v>
      </c>
      <c r="H29" s="65">
        <f>(G29/C29)*100</f>
        <v>9.7411329637449064</v>
      </c>
      <c r="I29" s="65"/>
      <c r="J29" s="159">
        <v>49546.884233999968</v>
      </c>
      <c r="K29" s="160">
        <v>53456.094620000033</v>
      </c>
      <c r="L29" s="138">
        <f>K29/$K$28*100</f>
        <v>74.445486681208152</v>
      </c>
      <c r="M29" s="156"/>
      <c r="N29" s="67"/>
      <c r="O29" s="97"/>
      <c r="P29" s="97"/>
    </row>
    <row r="30" spans="1:16" x14ac:dyDescent="0.2">
      <c r="A30" s="137"/>
      <c r="B30" s="62" t="s">
        <v>60</v>
      </c>
      <c r="C30" s="116">
        <v>457.73685800000004</v>
      </c>
      <c r="D30" s="116">
        <v>294.26924899999995</v>
      </c>
      <c r="E30" s="116">
        <v>305.14638400000007</v>
      </c>
      <c r="F30" s="47">
        <f t="shared" ref="F30:F34" si="9">E30/$E$28*100</f>
        <v>3.1978072960186865</v>
      </c>
      <c r="G30" s="48">
        <f t="shared" ref="G30:G35" si="10">E30-C30</f>
        <v>-152.59047399999997</v>
      </c>
      <c r="H30" s="49">
        <f t="shared" ref="H30:H35" si="11">(G30/C30)*100</f>
        <v>-33.335850354440971</v>
      </c>
      <c r="I30" s="49"/>
      <c r="J30" s="116">
        <v>3036.2476900000006</v>
      </c>
      <c r="K30" s="116">
        <v>2866.6360910000003</v>
      </c>
      <c r="L30" s="47">
        <f t="shared" ref="L30:L35" si="12">K30/$K$28*100</f>
        <v>3.992213057266004</v>
      </c>
      <c r="M30" s="155"/>
      <c r="N30" s="62"/>
      <c r="O30" s="97"/>
      <c r="P30" s="97"/>
    </row>
    <row r="31" spans="1:16" x14ac:dyDescent="0.2">
      <c r="A31" s="137"/>
      <c r="B31" s="62" t="s">
        <v>61</v>
      </c>
      <c r="C31" s="116">
        <v>302.70449500000007</v>
      </c>
      <c r="D31" s="116">
        <v>371.75494400000019</v>
      </c>
      <c r="E31" s="116">
        <v>338.83501799999993</v>
      </c>
      <c r="F31" s="47">
        <f t="shared" si="9"/>
        <v>3.5508501805055714</v>
      </c>
      <c r="G31" s="48">
        <f t="shared" si="10"/>
        <v>36.130522999999869</v>
      </c>
      <c r="H31" s="49">
        <f t="shared" si="11"/>
        <v>11.935905675929874</v>
      </c>
      <c r="I31" s="49"/>
      <c r="J31" s="116">
        <v>2446.6262639999995</v>
      </c>
      <c r="K31" s="116">
        <v>2694.1707570000003</v>
      </c>
      <c r="L31" s="47">
        <f t="shared" si="12"/>
        <v>3.7520296728168256</v>
      </c>
      <c r="M31" s="155"/>
      <c r="N31" s="62"/>
      <c r="O31" s="97"/>
      <c r="P31" s="97"/>
    </row>
    <row r="32" spans="1:16" x14ac:dyDescent="0.2">
      <c r="A32" s="137"/>
      <c r="B32" s="62" t="s">
        <v>133</v>
      </c>
      <c r="C32" s="116">
        <v>261.12000699999999</v>
      </c>
      <c r="D32" s="116">
        <v>311.73058699999996</v>
      </c>
      <c r="E32" s="116">
        <v>281.74432900000011</v>
      </c>
      <c r="F32" s="47">
        <f t="shared" si="9"/>
        <v>2.9525634847047355</v>
      </c>
      <c r="G32" s="48">
        <f t="shared" si="10"/>
        <v>20.62432200000012</v>
      </c>
      <c r="H32" s="49">
        <f t="shared" si="11"/>
        <v>7.898407416939186</v>
      </c>
      <c r="I32" s="49"/>
      <c r="J32" s="116">
        <v>2069.2399379999993</v>
      </c>
      <c r="K32" s="116">
        <v>2020.7296960000006</v>
      </c>
      <c r="L32" s="47">
        <f t="shared" si="12"/>
        <v>2.8141637869221832</v>
      </c>
      <c r="M32" s="155"/>
      <c r="N32" s="62"/>
      <c r="O32" s="97"/>
      <c r="P32" s="97"/>
    </row>
    <row r="33" spans="1:16" x14ac:dyDescent="0.2">
      <c r="A33" s="137"/>
      <c r="B33" s="62" t="s">
        <v>134</v>
      </c>
      <c r="C33" s="116">
        <v>200.45503200000002</v>
      </c>
      <c r="D33" s="116">
        <v>203.84327100000002</v>
      </c>
      <c r="E33" s="116">
        <v>204.06360900000004</v>
      </c>
      <c r="F33" s="47">
        <f t="shared" si="9"/>
        <v>2.1385018205298625</v>
      </c>
      <c r="G33" s="48">
        <f t="shared" si="10"/>
        <v>3.6085770000000252</v>
      </c>
      <c r="H33" s="49">
        <f t="shared" si="11"/>
        <v>1.8001927734096617</v>
      </c>
      <c r="I33" s="49"/>
      <c r="J33" s="116">
        <v>1565.0708130000003</v>
      </c>
      <c r="K33" s="116">
        <v>1685.7925779999996</v>
      </c>
      <c r="L33" s="47">
        <f t="shared" si="12"/>
        <v>2.3477145086058</v>
      </c>
      <c r="M33" s="155"/>
      <c r="N33" s="62"/>
      <c r="O33" s="97"/>
      <c r="P33" s="97"/>
    </row>
    <row r="34" spans="1:16" x14ac:dyDescent="0.2">
      <c r="A34" s="137"/>
      <c r="B34" s="62" t="s">
        <v>62</v>
      </c>
      <c r="C34" s="116">
        <v>36.048119</v>
      </c>
      <c r="D34" s="116">
        <v>31.371614999999998</v>
      </c>
      <c r="E34" s="116">
        <v>56.837735999999985</v>
      </c>
      <c r="F34" s="47">
        <f t="shared" si="9"/>
        <v>0.59563585347937098</v>
      </c>
      <c r="G34" s="48">
        <f t="shared" si="10"/>
        <v>20.789616999999986</v>
      </c>
      <c r="H34" s="49">
        <f t="shared" si="11"/>
        <v>57.671849674042598</v>
      </c>
      <c r="I34" s="49"/>
      <c r="J34" s="116">
        <v>335.10319599999997</v>
      </c>
      <c r="K34" s="116">
        <v>296.00968499999999</v>
      </c>
      <c r="L34" s="47">
        <f t="shared" si="12"/>
        <v>0.41223709324121416</v>
      </c>
      <c r="M34" s="155"/>
      <c r="N34" s="62"/>
      <c r="O34" s="97"/>
      <c r="P34" s="97"/>
    </row>
    <row r="35" spans="1:16" x14ac:dyDescent="0.2">
      <c r="A35" s="137"/>
      <c r="B35" s="62" t="s">
        <v>135</v>
      </c>
      <c r="C35" s="116">
        <v>1203.1523460000008</v>
      </c>
      <c r="D35" s="116">
        <v>1134.5380670000006</v>
      </c>
      <c r="E35" s="116">
        <v>1033.4636999999996</v>
      </c>
      <c r="F35" s="47">
        <f>E35/$E$28*100</f>
        <v>10.830270104168971</v>
      </c>
      <c r="G35" s="48">
        <f t="shared" si="10"/>
        <v>-169.6886460000012</v>
      </c>
      <c r="H35" s="49">
        <f t="shared" si="11"/>
        <v>-14.103670791496018</v>
      </c>
      <c r="I35" s="49"/>
      <c r="J35" s="116">
        <v>7976.9730719999998</v>
      </c>
      <c r="K35" s="116">
        <v>8786.2555449999982</v>
      </c>
      <c r="L35" s="47">
        <f t="shared" si="12"/>
        <v>12.236155199939823</v>
      </c>
      <c r="M35" s="155"/>
      <c r="N35" s="62"/>
      <c r="O35" s="97"/>
      <c r="P35" s="97"/>
    </row>
    <row r="36" spans="1:16" ht="9.9499999999999993" customHeight="1" x14ac:dyDescent="0.2">
      <c r="A36" s="137"/>
      <c r="B36" s="66"/>
      <c r="C36" s="46"/>
      <c r="D36" s="46"/>
      <c r="E36" s="46"/>
      <c r="F36" s="47"/>
      <c r="G36" s="48"/>
      <c r="H36" s="49"/>
      <c r="I36" s="49"/>
      <c r="J36" s="46"/>
      <c r="K36" s="46"/>
      <c r="L36" s="47"/>
      <c r="M36" s="155"/>
    </row>
    <row r="37" spans="1:16" s="11" customFormat="1" x14ac:dyDescent="0.2">
      <c r="A37" s="58" t="s">
        <v>67</v>
      </c>
      <c r="B37" s="57"/>
      <c r="C37" s="58">
        <f>SUM(C38:C44)</f>
        <v>7286.9665820000009</v>
      </c>
      <c r="D37" s="58">
        <f t="shared" ref="D37:E37" si="13">SUM(D38:D44)</f>
        <v>8050.5147160000006</v>
      </c>
      <c r="E37" s="58">
        <f t="shared" si="13"/>
        <v>7114.7749990000002</v>
      </c>
      <c r="F37" s="61">
        <f>E37/$E$5*100</f>
        <v>5.4064494419325424</v>
      </c>
      <c r="G37" s="59">
        <f>E37-C37</f>
        <v>-172.19158300000072</v>
      </c>
      <c r="H37" s="60">
        <f>(G37/C37)*100</f>
        <v>-2.3630077215578575</v>
      </c>
      <c r="I37" s="60"/>
      <c r="J37" s="58">
        <f t="shared" ref="J37" si="14">SUM(J38:J44)</f>
        <v>71034.192645999996</v>
      </c>
      <c r="K37" s="58">
        <f t="shared" ref="K37" si="15">SUM(K38:K44)</f>
        <v>59219.92098699999</v>
      </c>
      <c r="L37" s="61">
        <f>K37/$K$5*100</f>
        <v>5.7401065554490049</v>
      </c>
    </row>
    <row r="38" spans="1:16" x14ac:dyDescent="0.2">
      <c r="A38" s="137"/>
      <c r="B38" s="62" t="s">
        <v>136</v>
      </c>
      <c r="C38" s="116">
        <v>4164.9873230000003</v>
      </c>
      <c r="D38" s="116">
        <v>4423.7364150000003</v>
      </c>
      <c r="E38" s="116">
        <v>4056.8194560000002</v>
      </c>
      <c r="F38" s="47">
        <f>E38/$E$37*100</f>
        <v>57.019645126798757</v>
      </c>
      <c r="G38" s="48">
        <f>E38-C38</f>
        <v>-108.16786700000011</v>
      </c>
      <c r="H38" s="49">
        <f>(G38/C38)*100</f>
        <v>-2.5970755397662972</v>
      </c>
      <c r="I38" s="49"/>
      <c r="J38" s="116">
        <v>40948.912705999996</v>
      </c>
      <c r="K38" s="116">
        <v>34338.113372</v>
      </c>
      <c r="L38" s="47">
        <f>K38/$K$37*100</f>
        <v>57.984058066436681</v>
      </c>
      <c r="M38" s="155"/>
      <c r="N38" s="96"/>
      <c r="O38" s="96"/>
      <c r="P38" s="96"/>
    </row>
    <row r="39" spans="1:16" x14ac:dyDescent="0.2">
      <c r="A39" s="137"/>
      <c r="B39" s="62" t="s">
        <v>63</v>
      </c>
      <c r="C39" s="116">
        <v>1722.2113939999999</v>
      </c>
      <c r="D39" s="116">
        <v>1905.6901950000001</v>
      </c>
      <c r="E39" s="116">
        <v>1225.7721790000001</v>
      </c>
      <c r="F39" s="47">
        <f t="shared" ref="F39:F44" si="16">E39/$E$37*100</f>
        <v>17.228544531236555</v>
      </c>
      <c r="G39" s="48">
        <f t="shared" ref="G39:G44" si="17">E39-C39</f>
        <v>-496.43921499999988</v>
      </c>
      <c r="H39" s="49">
        <f t="shared" ref="H39:H44" si="18">(G39/C39)*100</f>
        <v>-28.825684043755658</v>
      </c>
      <c r="I39" s="49"/>
      <c r="J39" s="116">
        <v>19168.180207000001</v>
      </c>
      <c r="K39" s="116">
        <v>13117.448923</v>
      </c>
      <c r="L39" s="47">
        <f t="shared" ref="L39:L44" si="19">K39/$K$37*100</f>
        <v>22.150399231163366</v>
      </c>
      <c r="M39" s="155"/>
      <c r="N39" s="99"/>
      <c r="O39" s="84"/>
      <c r="P39" s="84"/>
    </row>
    <row r="40" spans="1:16" x14ac:dyDescent="0.2">
      <c r="A40" s="137"/>
      <c r="B40" s="62" t="s">
        <v>137</v>
      </c>
      <c r="C40" s="116">
        <v>861.17616199999998</v>
      </c>
      <c r="D40" s="116">
        <v>1260.5162639999999</v>
      </c>
      <c r="E40" s="116">
        <v>1269.020546</v>
      </c>
      <c r="F40" s="47">
        <f t="shared" si="16"/>
        <v>17.836411498302674</v>
      </c>
      <c r="G40" s="48">
        <f t="shared" si="17"/>
        <v>407.84438399999999</v>
      </c>
      <c r="H40" s="49">
        <f t="shared" si="18"/>
        <v>47.358995986700336</v>
      </c>
      <c r="I40" s="49"/>
      <c r="J40" s="116">
        <v>6410.3704289999987</v>
      </c>
      <c r="K40" s="116">
        <v>6604.670396999998</v>
      </c>
      <c r="L40" s="47">
        <f t="shared" si="19"/>
        <v>11.152784885427087</v>
      </c>
      <c r="M40" s="155"/>
      <c r="N40" s="99"/>
      <c r="O40" s="84"/>
      <c r="P40" s="84"/>
    </row>
    <row r="41" spans="1:16" x14ac:dyDescent="0.2">
      <c r="A41" s="137"/>
      <c r="B41" s="62" t="s">
        <v>138</v>
      </c>
      <c r="C41" s="116">
        <v>105.60297299999999</v>
      </c>
      <c r="D41" s="116">
        <v>124.41289500000001</v>
      </c>
      <c r="E41" s="116">
        <v>300.89752299999998</v>
      </c>
      <c r="F41" s="47">
        <f t="shared" si="16"/>
        <v>4.2291923924831343</v>
      </c>
      <c r="G41" s="48">
        <f t="shared" si="17"/>
        <v>195.29454999999999</v>
      </c>
      <c r="H41" s="49">
        <f t="shared" si="18"/>
        <v>184.93281434415678</v>
      </c>
      <c r="I41" s="49"/>
      <c r="J41" s="116">
        <v>1591.5396270000001</v>
      </c>
      <c r="K41" s="116">
        <v>2843.6148400000002</v>
      </c>
      <c r="L41" s="47">
        <f t="shared" si="19"/>
        <v>4.8017876292408985</v>
      </c>
      <c r="M41" s="155"/>
      <c r="N41" s="99"/>
      <c r="O41" s="84"/>
      <c r="P41" s="84"/>
    </row>
    <row r="42" spans="1:16" x14ac:dyDescent="0.2">
      <c r="A42" s="137"/>
      <c r="B42" s="62" t="s">
        <v>64</v>
      </c>
      <c r="C42" s="116">
        <v>284.70651400000003</v>
      </c>
      <c r="D42" s="116">
        <v>200.14552499999999</v>
      </c>
      <c r="E42" s="116">
        <v>128.51060899999999</v>
      </c>
      <c r="F42" s="47">
        <f t="shared" si="16"/>
        <v>1.8062497973310818</v>
      </c>
      <c r="G42" s="48">
        <f t="shared" si="17"/>
        <v>-156.19590500000004</v>
      </c>
      <c r="H42" s="49">
        <f t="shared" si="18"/>
        <v>-54.862076320459607</v>
      </c>
      <c r="I42" s="49"/>
      <c r="J42" s="116">
        <v>1713.5363349999996</v>
      </c>
      <c r="K42" s="116">
        <v>1390.6832390000002</v>
      </c>
      <c r="L42" s="47">
        <f t="shared" si="19"/>
        <v>2.3483368701307188</v>
      </c>
      <c r="M42" s="155"/>
      <c r="N42" s="99"/>
      <c r="O42" s="84"/>
      <c r="P42" s="84"/>
    </row>
    <row r="43" spans="1:16" x14ac:dyDescent="0.2">
      <c r="A43" s="137"/>
      <c r="B43" s="62" t="s">
        <v>139</v>
      </c>
      <c r="C43" s="116">
        <v>134.65755100000001</v>
      </c>
      <c r="D43" s="116">
        <v>135.47320899999997</v>
      </c>
      <c r="E43" s="116">
        <v>133.33794300000005</v>
      </c>
      <c r="F43" s="47">
        <f t="shared" si="16"/>
        <v>1.8740992233590104</v>
      </c>
      <c r="G43" s="48">
        <f t="shared" si="17"/>
        <v>-1.3196079999999597</v>
      </c>
      <c r="H43" s="49">
        <f t="shared" si="18"/>
        <v>-0.97997326566555465</v>
      </c>
      <c r="I43" s="49"/>
      <c r="J43" s="116">
        <v>1104.4649710000003</v>
      </c>
      <c r="K43" s="116">
        <v>919.78152699999896</v>
      </c>
      <c r="L43" s="47">
        <f t="shared" si="19"/>
        <v>1.5531623677814603</v>
      </c>
      <c r="M43" s="155"/>
      <c r="N43" s="99"/>
      <c r="O43" s="84"/>
      <c r="P43" s="84"/>
    </row>
    <row r="44" spans="1:16" x14ac:dyDescent="0.2">
      <c r="A44" s="137"/>
      <c r="B44" s="62" t="s">
        <v>65</v>
      </c>
      <c r="C44" s="116">
        <v>13.624665</v>
      </c>
      <c r="D44" s="116">
        <v>0.54021300000000005</v>
      </c>
      <c r="E44" s="116">
        <v>0.41674300000000003</v>
      </c>
      <c r="F44" s="47">
        <f t="shared" si="16"/>
        <v>5.8574304887867058E-3</v>
      </c>
      <c r="G44" s="48">
        <f t="shared" si="17"/>
        <v>-13.207922</v>
      </c>
      <c r="H44" s="49">
        <f t="shared" si="18"/>
        <v>-96.941260574113201</v>
      </c>
      <c r="I44" s="49"/>
      <c r="J44" s="116">
        <v>97.188371000000004</v>
      </c>
      <c r="K44" s="116">
        <v>5.6086890000000009</v>
      </c>
      <c r="L44" s="47">
        <f t="shared" si="19"/>
        <v>9.4709498197932829E-3</v>
      </c>
      <c r="M44" s="155"/>
      <c r="N44" s="99"/>
      <c r="O44" s="84"/>
      <c r="P44" s="84"/>
    </row>
    <row r="45" spans="1:16" ht="9.9499999999999993" customHeight="1" x14ac:dyDescent="0.2">
      <c r="A45" s="137"/>
      <c r="B45" s="62"/>
      <c r="C45" s="46"/>
      <c r="D45" s="46"/>
      <c r="E45" s="46"/>
      <c r="F45" s="47"/>
      <c r="G45" s="48"/>
      <c r="H45" s="49"/>
      <c r="I45" s="49"/>
      <c r="J45" s="46"/>
      <c r="K45" s="46"/>
      <c r="L45" s="47"/>
    </row>
    <row r="46" spans="1:16" s="11" customFormat="1" x14ac:dyDescent="0.2">
      <c r="A46" s="58" t="s">
        <v>66</v>
      </c>
      <c r="B46" s="57"/>
      <c r="C46" s="151">
        <v>717.44772899999987</v>
      </c>
      <c r="D46" s="151">
        <v>1085.1417219999989</v>
      </c>
      <c r="E46" s="151">
        <v>1084.4851449999994</v>
      </c>
      <c r="F46" s="61">
        <f>E46/$E$5*100</f>
        <v>0.8240898844718868</v>
      </c>
      <c r="G46" s="59">
        <f>E46-C46</f>
        <v>367.03741599999955</v>
      </c>
      <c r="H46" s="60">
        <f>(G46/C46)*100</f>
        <v>51.158767553921635</v>
      </c>
      <c r="I46" s="60"/>
      <c r="J46" s="58">
        <v>6591.9733320000014</v>
      </c>
      <c r="K46" s="58">
        <v>8392.0852809999997</v>
      </c>
      <c r="L46" s="61">
        <f>K46/$K$5*100</f>
        <v>0.81343343477154983</v>
      </c>
    </row>
    <row r="48" spans="1:16" x14ac:dyDescent="0.2">
      <c r="E48" s="26"/>
      <c r="K48" s="26"/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P50"/>
  <sheetViews>
    <sheetView view="pageBreakPreview" zoomScaleNormal="100" zoomScaleSheetLayoutView="100" workbookViewId="0">
      <pane xSplit="2" topLeftCell="C1" activePane="topRight" state="frozen"/>
      <selection activeCell="P33" sqref="P33"/>
      <selection pane="topRight" activeCell="M1" sqref="M1"/>
    </sheetView>
  </sheetViews>
  <sheetFormatPr defaultColWidth="9.140625" defaultRowHeight="12.75" x14ac:dyDescent="0.2"/>
  <cols>
    <col min="1" max="1" width="1.42578125" style="10" customWidth="1"/>
    <col min="2" max="2" width="38.85546875" style="10" bestFit="1" customWidth="1"/>
    <col min="3" max="5" width="8.5703125" style="10" customWidth="1"/>
    <col min="6" max="6" width="10.85546875" style="10" customWidth="1"/>
    <col min="7" max="7" width="10.7109375" style="10" customWidth="1"/>
    <col min="8" max="8" width="8.28515625" style="10" customWidth="1"/>
    <col min="9" max="9" width="0.7109375" style="10" customWidth="1"/>
    <col min="10" max="11" width="10" style="10" customWidth="1"/>
    <col min="12" max="12" width="11.140625" style="10" customWidth="1"/>
    <col min="13" max="13" width="34.7109375" style="161" customWidth="1"/>
    <col min="14" max="14" width="40" style="97" bestFit="1" customWidth="1"/>
    <col min="15" max="16" width="7.5703125" style="97" bestFit="1" customWidth="1"/>
    <col min="17" max="17" width="6" style="10" customWidth="1"/>
    <col min="18" max="16384" width="9.140625" style="10"/>
  </cols>
  <sheetData>
    <row r="1" spans="1:16" x14ac:dyDescent="0.2">
      <c r="A1" s="102" t="s">
        <v>116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6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6" s="25" customFormat="1" ht="12" x14ac:dyDescent="0.2">
      <c r="A3" s="31"/>
      <c r="B3" s="17"/>
      <c r="C3" s="165" t="s">
        <v>50</v>
      </c>
      <c r="D3" s="165"/>
      <c r="E3" s="165"/>
      <c r="F3" s="17"/>
      <c r="G3" s="166" t="s">
        <v>42</v>
      </c>
      <c r="H3" s="166"/>
      <c r="I3" s="18"/>
      <c r="J3" s="165" t="s">
        <v>50</v>
      </c>
      <c r="K3" s="165"/>
      <c r="L3" s="165"/>
      <c r="M3" s="162"/>
      <c r="N3" s="100"/>
      <c r="O3" s="100"/>
      <c r="P3" s="100"/>
    </row>
    <row r="4" spans="1:16" ht="36" customHeight="1" x14ac:dyDescent="0.2">
      <c r="A4" s="31"/>
      <c r="B4" s="19" t="s">
        <v>120</v>
      </c>
      <c r="C4" s="20" t="s">
        <v>187</v>
      </c>
      <c r="D4" s="20" t="s">
        <v>181</v>
      </c>
      <c r="E4" s="20" t="s">
        <v>188</v>
      </c>
      <c r="F4" s="21" t="s">
        <v>98</v>
      </c>
      <c r="G4" s="22" t="s">
        <v>100</v>
      </c>
      <c r="H4" s="24" t="s">
        <v>0</v>
      </c>
      <c r="I4" s="24"/>
      <c r="J4" s="20" t="s">
        <v>189</v>
      </c>
      <c r="K4" s="20" t="s">
        <v>190</v>
      </c>
      <c r="L4" s="21" t="s">
        <v>47</v>
      </c>
    </row>
    <row r="5" spans="1:16" ht="12.75" customHeight="1" x14ac:dyDescent="0.2">
      <c r="A5" s="89" t="s">
        <v>49</v>
      </c>
      <c r="B5" s="95"/>
      <c r="C5" s="89">
        <v>122739.87201400001</v>
      </c>
      <c r="D5" s="89">
        <v>125457.70533699993</v>
      </c>
      <c r="E5" s="89">
        <v>115472.26624700001</v>
      </c>
      <c r="F5" s="94">
        <v>100</v>
      </c>
      <c r="G5" s="92">
        <f>E5-C5</f>
        <v>-7267.6057670000009</v>
      </c>
      <c r="H5" s="94">
        <f>(G5/C5)*100</f>
        <v>-5.9211449773803251</v>
      </c>
      <c r="I5" s="90"/>
      <c r="J5" s="89">
        <v>912565.44375299977</v>
      </c>
      <c r="K5" s="89">
        <v>945617.21900799929</v>
      </c>
      <c r="L5" s="94">
        <v>100</v>
      </c>
    </row>
    <row r="6" spans="1:16" ht="12.75" customHeight="1" x14ac:dyDescent="0.2">
      <c r="A6" s="137"/>
      <c r="B6" s="113"/>
      <c r="C6" s="106"/>
      <c r="D6" s="106"/>
      <c r="E6" s="106"/>
      <c r="F6" s="107"/>
      <c r="G6" s="108"/>
      <c r="H6" s="135"/>
      <c r="I6" s="135"/>
      <c r="J6" s="106"/>
      <c r="K6" s="106"/>
      <c r="L6" s="107"/>
    </row>
    <row r="7" spans="1:16" x14ac:dyDescent="0.2">
      <c r="A7" s="56" t="s">
        <v>69</v>
      </c>
      <c r="B7" s="57"/>
      <c r="C7" s="58">
        <f>SUM(C8:C26)</f>
        <v>103283.21910500001</v>
      </c>
      <c r="D7" s="58">
        <f t="shared" ref="D7:E7" si="0">SUM(D8:D26)</f>
        <v>107906.03513599995</v>
      </c>
      <c r="E7" s="58">
        <f t="shared" si="0"/>
        <v>100190.53105700001</v>
      </c>
      <c r="F7" s="59">
        <f>E7/$E$5*100</f>
        <v>86.765882677567163</v>
      </c>
      <c r="G7" s="60">
        <f>E7-C7</f>
        <v>-3092.6880479999963</v>
      </c>
      <c r="H7" s="60">
        <f>(G7/C7)*100</f>
        <v>-2.9943761191795359</v>
      </c>
      <c r="I7" s="58"/>
      <c r="J7" s="58">
        <f t="shared" ref="J7" si="1">SUM(J8:J26)</f>
        <v>763074.86856699979</v>
      </c>
      <c r="K7" s="58">
        <f t="shared" ref="K7" si="2">SUM(K8:K26)</f>
        <v>802498.6960919993</v>
      </c>
      <c r="L7" s="61">
        <f>K7/$K$5*100</f>
        <v>84.865068017041963</v>
      </c>
    </row>
    <row r="8" spans="1:16" x14ac:dyDescent="0.2">
      <c r="A8" s="137"/>
      <c r="B8" s="62" t="s">
        <v>51</v>
      </c>
      <c r="C8" s="116">
        <v>43381.471873000031</v>
      </c>
      <c r="D8" s="116">
        <v>48538.09125199994</v>
      </c>
      <c r="E8" s="116">
        <v>42876.492971000007</v>
      </c>
      <c r="F8" s="47">
        <f>E8/$E$7*100</f>
        <v>42.794955290342635</v>
      </c>
      <c r="G8" s="48">
        <f>E8-C8</f>
        <v>-504.97890200002439</v>
      </c>
      <c r="H8" s="49">
        <f>(G8/C8)*100</f>
        <v>-1.1640428049061091</v>
      </c>
      <c r="I8" s="49"/>
      <c r="J8" s="116">
        <v>291801.7369909999</v>
      </c>
      <c r="K8" s="116">
        <v>360725.62422999926</v>
      </c>
      <c r="L8" s="47">
        <f>K8/$K$7*100</f>
        <v>44.950306584503821</v>
      </c>
      <c r="M8" s="155"/>
      <c r="N8" s="62"/>
    </row>
    <row r="9" spans="1:16" x14ac:dyDescent="0.2">
      <c r="A9" s="137"/>
      <c r="B9" s="62" t="s">
        <v>54</v>
      </c>
      <c r="C9" s="116">
        <v>9778.7313050000012</v>
      </c>
      <c r="D9" s="116">
        <v>10860.351928999997</v>
      </c>
      <c r="E9" s="116">
        <v>10068.302291</v>
      </c>
      <c r="F9" s="47">
        <f t="shared" ref="F9:F26" si="3">E9/$E$7*100</f>
        <v>10.049155528751493</v>
      </c>
      <c r="G9" s="48">
        <f t="shared" ref="G9:G26" si="4">E9-C9</f>
        <v>289.57098599999881</v>
      </c>
      <c r="H9" s="49">
        <f t="shared" ref="H9:H26" si="5">(G9/C9)*100</f>
        <v>2.9612326688221522</v>
      </c>
      <c r="I9" s="49"/>
      <c r="J9" s="116">
        <v>74816.905155999979</v>
      </c>
      <c r="K9" s="116">
        <v>79583.049065000014</v>
      </c>
      <c r="L9" s="47">
        <f t="shared" ref="L9:L26" si="6">K9/$K$7*100</f>
        <v>9.916906962285772</v>
      </c>
      <c r="M9" s="155"/>
      <c r="N9" s="62"/>
    </row>
    <row r="10" spans="1:16" ht="12.75" customHeight="1" x14ac:dyDescent="0.2">
      <c r="A10" s="137"/>
      <c r="B10" s="62" t="s">
        <v>52</v>
      </c>
      <c r="C10" s="116">
        <v>9066.586336999997</v>
      </c>
      <c r="D10" s="116">
        <v>8883.937925000002</v>
      </c>
      <c r="E10" s="116">
        <v>8275.9878849999968</v>
      </c>
      <c r="F10" s="47">
        <f t="shared" si="3"/>
        <v>8.260249544232531</v>
      </c>
      <c r="G10" s="48">
        <f t="shared" si="4"/>
        <v>-790.59845200000018</v>
      </c>
      <c r="H10" s="49">
        <f t="shared" si="5"/>
        <v>-8.7199131251155961</v>
      </c>
      <c r="I10" s="49"/>
      <c r="J10" s="116">
        <v>90858.874065999989</v>
      </c>
      <c r="K10" s="116">
        <v>64823.837398999996</v>
      </c>
      <c r="L10" s="47">
        <f t="shared" si="6"/>
        <v>8.0777498723273347</v>
      </c>
      <c r="M10" s="155"/>
      <c r="N10" s="62"/>
    </row>
    <row r="11" spans="1:16" ht="12.75" customHeight="1" x14ac:dyDescent="0.2">
      <c r="A11" s="137"/>
      <c r="B11" s="62" t="s">
        <v>53</v>
      </c>
      <c r="C11" s="116">
        <v>9861.9371819999978</v>
      </c>
      <c r="D11" s="116">
        <v>7961.8920770000032</v>
      </c>
      <c r="E11" s="116">
        <v>8252.3308670000024</v>
      </c>
      <c r="F11" s="47">
        <f t="shared" si="3"/>
        <v>8.2366375144823998</v>
      </c>
      <c r="G11" s="48">
        <f t="shared" si="4"/>
        <v>-1609.6063149999954</v>
      </c>
      <c r="H11" s="49">
        <f t="shared" si="5"/>
        <v>-16.321401011738828</v>
      </c>
      <c r="I11" s="49"/>
      <c r="J11" s="116">
        <v>71461.729252000077</v>
      </c>
      <c r="K11" s="116">
        <v>64036.984716999956</v>
      </c>
      <c r="L11" s="47">
        <f t="shared" si="6"/>
        <v>7.9796995345720392</v>
      </c>
      <c r="M11" s="155"/>
      <c r="N11" s="62"/>
    </row>
    <row r="12" spans="1:16" x14ac:dyDescent="0.2">
      <c r="A12" s="137"/>
      <c r="B12" s="62" t="s">
        <v>55</v>
      </c>
      <c r="C12" s="116">
        <v>6259.2045669999961</v>
      </c>
      <c r="D12" s="116">
        <v>5802.2692999999972</v>
      </c>
      <c r="E12" s="116">
        <v>5621.9857329999995</v>
      </c>
      <c r="F12" s="47">
        <f t="shared" si="3"/>
        <v>5.611294474326681</v>
      </c>
      <c r="G12" s="48">
        <f t="shared" si="4"/>
        <v>-637.2188339999966</v>
      </c>
      <c r="H12" s="49">
        <f t="shared" si="5"/>
        <v>-10.180508196833264</v>
      </c>
      <c r="I12" s="49"/>
      <c r="J12" s="116">
        <v>48668.42555</v>
      </c>
      <c r="K12" s="116">
        <v>42843.889432000004</v>
      </c>
      <c r="L12" s="47">
        <f t="shared" si="6"/>
        <v>5.3388110959732122</v>
      </c>
      <c r="M12" s="155"/>
      <c r="N12" s="62"/>
    </row>
    <row r="13" spans="1:16" x14ac:dyDescent="0.2">
      <c r="A13" s="137"/>
      <c r="B13" s="62" t="s">
        <v>57</v>
      </c>
      <c r="C13" s="116">
        <v>4557.3006040000009</v>
      </c>
      <c r="D13" s="116">
        <v>4918.0900469999988</v>
      </c>
      <c r="E13" s="116">
        <v>5696.975956000002</v>
      </c>
      <c r="F13" s="47">
        <f t="shared" si="3"/>
        <v>5.6861420893745942</v>
      </c>
      <c r="G13" s="48">
        <f t="shared" si="4"/>
        <v>1139.6753520000011</v>
      </c>
      <c r="H13" s="49">
        <f t="shared" si="5"/>
        <v>25.007684395444389</v>
      </c>
      <c r="I13" s="49"/>
      <c r="J13" s="116">
        <v>34261.025088999995</v>
      </c>
      <c r="K13" s="116">
        <v>39022.297579000035</v>
      </c>
      <c r="L13" s="47">
        <f t="shared" si="6"/>
        <v>4.862599499417315</v>
      </c>
      <c r="M13" s="155"/>
      <c r="N13" s="62"/>
    </row>
    <row r="14" spans="1:16" x14ac:dyDescent="0.2">
      <c r="A14" s="137"/>
      <c r="B14" s="62" t="s">
        <v>123</v>
      </c>
      <c r="C14" s="116">
        <v>2722.6645780000008</v>
      </c>
      <c r="D14" s="116">
        <v>3521.2948120000001</v>
      </c>
      <c r="E14" s="116">
        <v>3128.7759689999998</v>
      </c>
      <c r="F14" s="47">
        <f t="shared" si="3"/>
        <v>3.1228260155842356</v>
      </c>
      <c r="G14" s="48">
        <f t="shared" si="4"/>
        <v>406.111390999999</v>
      </c>
      <c r="H14" s="49">
        <f t="shared" si="5"/>
        <v>14.915953815299495</v>
      </c>
      <c r="I14" s="49"/>
      <c r="J14" s="116">
        <v>21437.777143000007</v>
      </c>
      <c r="K14" s="116">
        <v>22782.052404999995</v>
      </c>
      <c r="L14" s="47">
        <f t="shared" si="6"/>
        <v>2.8388896475400922</v>
      </c>
      <c r="M14" s="155"/>
      <c r="N14" s="62"/>
    </row>
    <row r="15" spans="1:16" ht="12.75" customHeight="1" x14ac:dyDescent="0.2">
      <c r="A15" s="137"/>
      <c r="B15" s="62" t="s">
        <v>126</v>
      </c>
      <c r="C15" s="116">
        <v>2873.9778370000013</v>
      </c>
      <c r="D15" s="116">
        <v>2593.0257549999983</v>
      </c>
      <c r="E15" s="116">
        <v>2531.3612540000008</v>
      </c>
      <c r="F15" s="47">
        <f t="shared" si="3"/>
        <v>2.5265473965397671</v>
      </c>
      <c r="G15" s="48">
        <f t="shared" si="4"/>
        <v>-342.61658300000045</v>
      </c>
      <c r="H15" s="49">
        <f t="shared" si="5"/>
        <v>-11.921336991159277</v>
      </c>
      <c r="I15" s="65"/>
      <c r="J15" s="116">
        <v>21046.155605000007</v>
      </c>
      <c r="K15" s="116">
        <v>20013.167112000014</v>
      </c>
      <c r="L15" s="47">
        <f t="shared" si="6"/>
        <v>2.4938566516631053</v>
      </c>
      <c r="M15" s="155"/>
      <c r="N15" s="62"/>
    </row>
    <row r="16" spans="1:16" ht="12.75" customHeight="1" x14ac:dyDescent="0.2">
      <c r="A16" s="137"/>
      <c r="B16" s="63" t="s">
        <v>125</v>
      </c>
      <c r="C16" s="116">
        <v>2841.6527399999995</v>
      </c>
      <c r="D16" s="116">
        <v>2488.9115470000002</v>
      </c>
      <c r="E16" s="116">
        <v>2307.7051190000016</v>
      </c>
      <c r="F16" s="47">
        <f t="shared" si="3"/>
        <v>2.3033165855634707</v>
      </c>
      <c r="G16" s="48">
        <f t="shared" si="4"/>
        <v>-533.94762099999798</v>
      </c>
      <c r="H16" s="49">
        <f t="shared" si="5"/>
        <v>-18.790037694753583</v>
      </c>
      <c r="I16" s="49"/>
      <c r="J16" s="116">
        <v>22634.303020000003</v>
      </c>
      <c r="K16" s="116">
        <v>18926.990012999995</v>
      </c>
      <c r="L16" s="47">
        <f t="shared" si="6"/>
        <v>2.358507260531447</v>
      </c>
      <c r="M16" s="155"/>
      <c r="N16" s="63"/>
    </row>
    <row r="17" spans="1:14" x14ac:dyDescent="0.2">
      <c r="A17" s="137"/>
      <c r="B17" s="62" t="s">
        <v>127</v>
      </c>
      <c r="C17" s="116">
        <v>1892.9330570000011</v>
      </c>
      <c r="D17" s="116">
        <v>1836.8146770000014</v>
      </c>
      <c r="E17" s="116">
        <v>1752.7212739999986</v>
      </c>
      <c r="F17" s="47">
        <f t="shared" si="3"/>
        <v>1.7493881462738701</v>
      </c>
      <c r="G17" s="48">
        <f t="shared" si="4"/>
        <v>-140.21178300000247</v>
      </c>
      <c r="H17" s="49">
        <f t="shared" si="5"/>
        <v>-7.4071178841483132</v>
      </c>
      <c r="I17" s="49"/>
      <c r="J17" s="116">
        <v>14285.183886999988</v>
      </c>
      <c r="K17" s="116">
        <v>14109.478917999977</v>
      </c>
      <c r="L17" s="47">
        <f t="shared" si="6"/>
        <v>1.7581933761026884</v>
      </c>
      <c r="M17" s="155"/>
      <c r="N17" s="62"/>
    </row>
    <row r="18" spans="1:14" x14ac:dyDescent="0.2">
      <c r="A18" s="137"/>
      <c r="B18" s="62" t="s">
        <v>128</v>
      </c>
      <c r="C18" s="116">
        <v>1413.8639299999998</v>
      </c>
      <c r="D18" s="116">
        <v>1470.2395170000004</v>
      </c>
      <c r="E18" s="116">
        <v>1436.2205789999994</v>
      </c>
      <c r="F18" s="47">
        <f t="shared" si="3"/>
        <v>1.4334893366149644</v>
      </c>
      <c r="G18" s="48">
        <f t="shared" si="4"/>
        <v>22.356648999999607</v>
      </c>
      <c r="H18" s="49">
        <f t="shared" si="5"/>
        <v>1.5812447383108226</v>
      </c>
      <c r="I18" s="49"/>
      <c r="J18" s="116">
        <v>10916.445083000002</v>
      </c>
      <c r="K18" s="116">
        <v>11037.769439000002</v>
      </c>
      <c r="L18" s="47">
        <f t="shared" si="6"/>
        <v>1.3754252178541384</v>
      </c>
      <c r="M18" s="155"/>
      <c r="N18" s="62"/>
    </row>
    <row r="19" spans="1:14" x14ac:dyDescent="0.2">
      <c r="A19" s="137"/>
      <c r="B19" s="62" t="s">
        <v>124</v>
      </c>
      <c r="C19" s="116">
        <v>1079.748499</v>
      </c>
      <c r="D19" s="116">
        <v>1188.0075570000001</v>
      </c>
      <c r="E19" s="116">
        <v>1206.6525690000001</v>
      </c>
      <c r="F19" s="47">
        <f t="shared" si="3"/>
        <v>1.2043578931760688</v>
      </c>
      <c r="G19" s="48">
        <f t="shared" si="4"/>
        <v>126.90407000000005</v>
      </c>
      <c r="H19" s="49">
        <f t="shared" si="5"/>
        <v>11.753113814701404</v>
      </c>
      <c r="I19" s="49"/>
      <c r="J19" s="116">
        <v>7109.0066489999972</v>
      </c>
      <c r="K19" s="116">
        <v>8798.2204780000011</v>
      </c>
      <c r="L19" s="47">
        <f t="shared" si="6"/>
        <v>1.0963532427959688</v>
      </c>
      <c r="M19" s="155"/>
      <c r="N19" s="62"/>
    </row>
    <row r="20" spans="1:14" ht="12.75" customHeight="1" x14ac:dyDescent="0.2">
      <c r="A20" s="137"/>
      <c r="B20" s="62" t="s">
        <v>130</v>
      </c>
      <c r="C20" s="116">
        <v>1467.3663179999994</v>
      </c>
      <c r="D20" s="116">
        <v>1174.9131360000006</v>
      </c>
      <c r="E20" s="116">
        <v>1086.0803749999995</v>
      </c>
      <c r="F20" s="47">
        <f t="shared" si="3"/>
        <v>1.0840149897819296</v>
      </c>
      <c r="G20" s="48">
        <f t="shared" si="4"/>
        <v>-381.28594299999986</v>
      </c>
      <c r="H20" s="49">
        <f t="shared" si="5"/>
        <v>-25.984373385351212</v>
      </c>
      <c r="I20" s="49"/>
      <c r="J20" s="116">
        <v>9610.3977840000025</v>
      </c>
      <c r="K20" s="116">
        <v>8770.932434999997</v>
      </c>
      <c r="L20" s="47">
        <f t="shared" si="6"/>
        <v>1.0929528580809666</v>
      </c>
      <c r="M20" s="155"/>
      <c r="N20" s="62"/>
    </row>
    <row r="21" spans="1:14" x14ac:dyDescent="0.2">
      <c r="A21" s="62"/>
      <c r="B21" s="62" t="s">
        <v>59</v>
      </c>
      <c r="C21" s="116">
        <v>786.64813599999991</v>
      </c>
      <c r="D21" s="116">
        <v>1011.119201</v>
      </c>
      <c r="E21" s="116">
        <v>878.06621399999995</v>
      </c>
      <c r="F21" s="47">
        <f t="shared" si="3"/>
        <v>0.87639640666287499</v>
      </c>
      <c r="G21" s="48">
        <f t="shared" si="4"/>
        <v>91.418078000000037</v>
      </c>
      <c r="H21" s="49">
        <f t="shared" si="5"/>
        <v>11.621215867217163</v>
      </c>
      <c r="I21" s="49"/>
      <c r="J21" s="116">
        <v>5903.1504709999963</v>
      </c>
      <c r="K21" s="116">
        <v>7815.3080830000026</v>
      </c>
      <c r="L21" s="47">
        <f t="shared" si="6"/>
        <v>0.97387174846001834</v>
      </c>
      <c r="M21" s="155"/>
      <c r="N21" s="62"/>
    </row>
    <row r="22" spans="1:14" x14ac:dyDescent="0.2">
      <c r="A22" s="137"/>
      <c r="B22" s="62" t="s">
        <v>56</v>
      </c>
      <c r="C22" s="116">
        <v>1174.228114</v>
      </c>
      <c r="D22" s="116">
        <v>1024.0409809999994</v>
      </c>
      <c r="E22" s="116">
        <v>897.68285900000024</v>
      </c>
      <c r="F22" s="47">
        <f t="shared" si="3"/>
        <v>0.89597574693889381</v>
      </c>
      <c r="G22" s="48">
        <f t="shared" si="4"/>
        <v>-276.54525499999977</v>
      </c>
      <c r="H22" s="49">
        <f t="shared" si="5"/>
        <v>-23.551237762307554</v>
      </c>
      <c r="I22" s="49"/>
      <c r="J22" s="116">
        <v>7696.4118810000027</v>
      </c>
      <c r="K22" s="116">
        <v>7278.9317779999974</v>
      </c>
      <c r="L22" s="47">
        <f t="shared" si="6"/>
        <v>0.90703347101333265</v>
      </c>
      <c r="M22" s="155"/>
      <c r="N22" s="62"/>
    </row>
    <row r="23" spans="1:14" x14ac:dyDescent="0.2">
      <c r="A23" s="137"/>
      <c r="B23" s="62" t="s">
        <v>129</v>
      </c>
      <c r="C23" s="116">
        <v>711.40350299999966</v>
      </c>
      <c r="D23" s="116">
        <v>733.26754400000016</v>
      </c>
      <c r="E23" s="116">
        <v>701.78466600000036</v>
      </c>
      <c r="F23" s="47">
        <f t="shared" si="3"/>
        <v>0.70045009103778844</v>
      </c>
      <c r="G23" s="48">
        <f t="shared" si="4"/>
        <v>-9.6188369999993029</v>
      </c>
      <c r="H23" s="49">
        <f t="shared" si="5"/>
        <v>-1.3520930048048003</v>
      </c>
      <c r="I23" s="49"/>
      <c r="J23" s="116">
        <v>6277.6650950000012</v>
      </c>
      <c r="K23" s="116">
        <v>5536.9795620000032</v>
      </c>
      <c r="L23" s="47">
        <f t="shared" si="6"/>
        <v>0.68996742162497393</v>
      </c>
      <c r="M23" s="155"/>
      <c r="N23" s="62"/>
    </row>
    <row r="24" spans="1:14" x14ac:dyDescent="0.2">
      <c r="A24" s="137"/>
      <c r="B24" s="62" t="s">
        <v>58</v>
      </c>
      <c r="C24" s="116">
        <v>548.01793100000032</v>
      </c>
      <c r="D24" s="116">
        <v>585.34273200000007</v>
      </c>
      <c r="E24" s="116">
        <v>577.77582199999983</v>
      </c>
      <c r="F24" s="47">
        <f t="shared" si="3"/>
        <v>0.57667707307718907</v>
      </c>
      <c r="G24" s="48">
        <f t="shared" si="4"/>
        <v>29.757890999999518</v>
      </c>
      <c r="H24" s="49">
        <f t="shared" si="5"/>
        <v>5.4300944032430758</v>
      </c>
      <c r="I24" s="49"/>
      <c r="J24" s="116">
        <v>3941.4183980000007</v>
      </c>
      <c r="K24" s="116">
        <v>4186.780322999999</v>
      </c>
      <c r="L24" s="47">
        <f t="shared" si="6"/>
        <v>0.52171802189695049</v>
      </c>
      <c r="M24" s="155"/>
      <c r="N24" s="62"/>
    </row>
    <row r="25" spans="1:14" x14ac:dyDescent="0.2">
      <c r="A25" s="137"/>
      <c r="B25" s="62" t="s">
        <v>131</v>
      </c>
      <c r="C25" s="116">
        <v>394.14235799999994</v>
      </c>
      <c r="D25" s="116">
        <v>308.19479100000018</v>
      </c>
      <c r="E25" s="116">
        <v>250.37039199999998</v>
      </c>
      <c r="F25" s="47">
        <f t="shared" si="3"/>
        <v>0.24989426581396224</v>
      </c>
      <c r="G25" s="48">
        <f t="shared" si="4"/>
        <v>-143.77196599999996</v>
      </c>
      <c r="H25" s="49">
        <f t="shared" si="5"/>
        <v>-36.477166963110314</v>
      </c>
      <c r="I25" s="49"/>
      <c r="J25" s="116">
        <v>2442.1985619999987</v>
      </c>
      <c r="K25" s="116">
        <v>2098.5958989999999</v>
      </c>
      <c r="L25" s="47">
        <f t="shared" si="6"/>
        <v>0.26150770203362605</v>
      </c>
      <c r="M25" s="155"/>
      <c r="N25" s="62"/>
    </row>
    <row r="26" spans="1:14" x14ac:dyDescent="0.2">
      <c r="A26" s="137"/>
      <c r="B26" s="62" t="s">
        <v>132</v>
      </c>
      <c r="C26" s="116">
        <v>2471.3402360000009</v>
      </c>
      <c r="D26" s="116">
        <v>3006.2303559999996</v>
      </c>
      <c r="E26" s="116">
        <v>2643.2582620000007</v>
      </c>
      <c r="F26" s="47">
        <f t="shared" si="3"/>
        <v>2.6382316114246449</v>
      </c>
      <c r="G26" s="48">
        <f t="shared" si="4"/>
        <v>171.91802599999983</v>
      </c>
      <c r="H26" s="49">
        <f t="shared" si="5"/>
        <v>6.9564693479137674</v>
      </c>
      <c r="I26" s="49"/>
      <c r="J26" s="116">
        <v>17906.058884999984</v>
      </c>
      <c r="K26" s="116">
        <v>20107.807224999986</v>
      </c>
      <c r="L26" s="47">
        <f t="shared" si="6"/>
        <v>2.5056498313231907</v>
      </c>
      <c r="M26" s="155"/>
      <c r="N26" s="62"/>
    </row>
    <row r="27" spans="1:14" ht="9.9499999999999993" customHeight="1" x14ac:dyDescent="0.2">
      <c r="A27" s="137"/>
      <c r="B27" s="66"/>
      <c r="C27" s="46"/>
      <c r="D27" s="46"/>
      <c r="E27" s="46"/>
      <c r="F27" s="47"/>
      <c r="G27" s="48"/>
      <c r="H27" s="49"/>
      <c r="I27" s="49"/>
      <c r="J27" s="46"/>
      <c r="K27" s="46"/>
      <c r="L27" s="47"/>
      <c r="M27" s="163"/>
    </row>
    <row r="28" spans="1:14" x14ac:dyDescent="0.2">
      <c r="A28" s="58" t="s">
        <v>68</v>
      </c>
      <c r="B28" s="57"/>
      <c r="C28" s="58">
        <f>SUM(C29:C35)</f>
        <v>7630.6170159999983</v>
      </c>
      <c r="D28" s="58">
        <f t="shared" ref="D28:E28" si="7">SUM(D29:D35)</f>
        <v>6257.6139569999996</v>
      </c>
      <c r="E28" s="58">
        <f t="shared" si="7"/>
        <v>6078.9506220000003</v>
      </c>
      <c r="F28" s="61">
        <f>E28/$E$5*100</f>
        <v>5.2644248004944068</v>
      </c>
      <c r="G28" s="59">
        <f>E28-C28</f>
        <v>-1551.666393999998</v>
      </c>
      <c r="H28" s="60">
        <f>(G28/C28)*100</f>
        <v>-20.334743451891761</v>
      </c>
      <c r="I28" s="60"/>
      <c r="J28" s="58">
        <f t="shared" ref="J28:K28" si="8">SUM(J29:J35)</f>
        <v>52061.189102000018</v>
      </c>
      <c r="K28" s="58">
        <f t="shared" si="8"/>
        <v>57137.490121999974</v>
      </c>
      <c r="L28" s="61">
        <f>K28/$K$5*100</f>
        <v>6.0423487404279834</v>
      </c>
    </row>
    <row r="29" spans="1:14" ht="12.75" customHeight="1" x14ac:dyDescent="0.2">
      <c r="A29" s="137"/>
      <c r="B29" s="85" t="s">
        <v>173</v>
      </c>
      <c r="C29" s="116">
        <v>288.88610499999999</v>
      </c>
      <c r="D29" s="116">
        <v>682.62259799999993</v>
      </c>
      <c r="E29" s="116">
        <v>572.35596799999985</v>
      </c>
      <c r="F29" s="47">
        <f>E29/$E$28*100</f>
        <v>9.4153745208690705</v>
      </c>
      <c r="G29" s="48">
        <f>E29-C29</f>
        <v>283.46986299999986</v>
      </c>
      <c r="H29" s="49">
        <f>(G29/C29)*100</f>
        <v>98.125128932732807</v>
      </c>
      <c r="I29" s="65"/>
      <c r="J29" s="116">
        <v>2593.7854919999995</v>
      </c>
      <c r="K29" s="116">
        <v>5060.209715</v>
      </c>
      <c r="L29" s="47">
        <f>K29/$K$28*100</f>
        <v>8.8561988008143864</v>
      </c>
      <c r="M29" s="156"/>
      <c r="N29" s="85"/>
    </row>
    <row r="30" spans="1:14" ht="12.75" customHeight="1" x14ac:dyDescent="0.2">
      <c r="A30" s="137"/>
      <c r="B30" s="62" t="s">
        <v>60</v>
      </c>
      <c r="C30" s="116">
        <v>573.68287900000007</v>
      </c>
      <c r="D30" s="116">
        <v>416.38928599999997</v>
      </c>
      <c r="E30" s="116">
        <v>457.56510800000001</v>
      </c>
      <c r="F30" s="47">
        <f t="shared" ref="F30:F35" si="9">E30/$E$28*100</f>
        <v>7.5270410380378978</v>
      </c>
      <c r="G30" s="48">
        <f t="shared" ref="G30:G35" si="10">E30-C30</f>
        <v>-116.11777100000006</v>
      </c>
      <c r="H30" s="49">
        <f t="shared" ref="H30:H35" si="11">(G30/C30)*100</f>
        <v>-20.240759355134955</v>
      </c>
      <c r="I30" s="49"/>
      <c r="J30" s="116">
        <v>4773.5879960000002</v>
      </c>
      <c r="K30" s="116">
        <v>4849.2143779999979</v>
      </c>
      <c r="L30" s="47">
        <f t="shared" ref="L30:L35" si="12">K30/$K$28*100</f>
        <v>8.4869222775553403</v>
      </c>
      <c r="M30" s="155"/>
      <c r="N30" s="62"/>
    </row>
    <row r="31" spans="1:14" x14ac:dyDescent="0.2">
      <c r="A31" s="137"/>
      <c r="B31" s="62" t="s">
        <v>61</v>
      </c>
      <c r="C31" s="116">
        <v>469.39061299999992</v>
      </c>
      <c r="D31" s="116">
        <v>348.34855900000002</v>
      </c>
      <c r="E31" s="116">
        <v>383.17437900000004</v>
      </c>
      <c r="F31" s="47">
        <f t="shared" si="9"/>
        <v>6.3032980990711529</v>
      </c>
      <c r="G31" s="48">
        <f t="shared" si="10"/>
        <v>-86.216233999999872</v>
      </c>
      <c r="H31" s="49">
        <f t="shared" si="11"/>
        <v>-18.367694541006912</v>
      </c>
      <c r="I31" s="49"/>
      <c r="J31" s="116">
        <v>3020.5301119999999</v>
      </c>
      <c r="K31" s="116">
        <v>3532.6934180000007</v>
      </c>
      <c r="L31" s="47">
        <f t="shared" si="12"/>
        <v>6.1827941872437755</v>
      </c>
      <c r="M31" s="155"/>
      <c r="N31" s="62"/>
    </row>
    <row r="32" spans="1:14" x14ac:dyDescent="0.2">
      <c r="A32" s="137"/>
      <c r="B32" s="86" t="s">
        <v>134</v>
      </c>
      <c r="C32" s="116">
        <v>367.39675500000004</v>
      </c>
      <c r="D32" s="116">
        <v>364.84435199999996</v>
      </c>
      <c r="E32" s="116">
        <v>378.55123200000003</v>
      </c>
      <c r="F32" s="47">
        <f t="shared" si="9"/>
        <v>6.2272463709444486</v>
      </c>
      <c r="G32" s="48">
        <f t="shared" si="10"/>
        <v>11.154476999999986</v>
      </c>
      <c r="H32" s="49">
        <f t="shared" si="11"/>
        <v>3.0360847906781276</v>
      </c>
      <c r="I32" s="49"/>
      <c r="J32" s="116">
        <v>2920.9021680000001</v>
      </c>
      <c r="K32" s="116">
        <v>3182.3788790000017</v>
      </c>
      <c r="L32" s="47">
        <f t="shared" si="12"/>
        <v>5.5696861591312219</v>
      </c>
      <c r="M32" s="155"/>
      <c r="N32" s="86"/>
    </row>
    <row r="33" spans="1:16" x14ac:dyDescent="0.2">
      <c r="A33" s="137"/>
      <c r="B33" s="62" t="s">
        <v>133</v>
      </c>
      <c r="C33" s="116">
        <v>94.143903999999992</v>
      </c>
      <c r="D33" s="116">
        <v>74.345222000000007</v>
      </c>
      <c r="E33" s="116">
        <v>90.067163000000036</v>
      </c>
      <c r="F33" s="47">
        <f t="shared" si="9"/>
        <v>1.4816235334112249</v>
      </c>
      <c r="G33" s="48">
        <f t="shared" si="10"/>
        <v>-4.0767409999999558</v>
      </c>
      <c r="H33" s="49">
        <f t="shared" si="11"/>
        <v>-4.3303292372493454</v>
      </c>
      <c r="I33" s="49"/>
      <c r="J33" s="116">
        <v>646.02361300000018</v>
      </c>
      <c r="K33" s="116">
        <v>612.36073699999997</v>
      </c>
      <c r="L33" s="47">
        <f t="shared" si="12"/>
        <v>1.0717319498852458</v>
      </c>
      <c r="M33" s="155"/>
      <c r="N33" s="62"/>
    </row>
    <row r="34" spans="1:16" x14ac:dyDescent="0.2">
      <c r="A34" s="137"/>
      <c r="B34" s="62" t="s">
        <v>62</v>
      </c>
      <c r="C34" s="116">
        <v>5.3741300000000001</v>
      </c>
      <c r="D34" s="116">
        <v>4.3673019999999996</v>
      </c>
      <c r="E34" s="116">
        <v>3.5978559999999997</v>
      </c>
      <c r="F34" s="47">
        <f t="shared" si="9"/>
        <v>5.9185478279412146E-2</v>
      </c>
      <c r="G34" s="48">
        <f t="shared" si="10"/>
        <v>-1.7762740000000004</v>
      </c>
      <c r="H34" s="49">
        <f t="shared" si="11"/>
        <v>-33.05230800148118</v>
      </c>
      <c r="I34" s="49"/>
      <c r="J34" s="116">
        <v>32.093598</v>
      </c>
      <c r="K34" s="116">
        <v>66.048524999999984</v>
      </c>
      <c r="L34" s="47">
        <f t="shared" si="12"/>
        <v>0.11559577583644849</v>
      </c>
      <c r="M34" s="155"/>
      <c r="N34" s="62"/>
    </row>
    <row r="35" spans="1:16" x14ac:dyDescent="0.2">
      <c r="A35" s="137"/>
      <c r="B35" s="62" t="s">
        <v>135</v>
      </c>
      <c r="C35" s="116">
        <v>5831.7426299999988</v>
      </c>
      <c r="D35" s="116">
        <v>4366.6966379999994</v>
      </c>
      <c r="E35" s="116">
        <v>4193.6389159999999</v>
      </c>
      <c r="F35" s="47">
        <f t="shared" si="9"/>
        <v>68.986230959386788</v>
      </c>
      <c r="G35" s="48">
        <f t="shared" si="10"/>
        <v>-1638.1037139999989</v>
      </c>
      <c r="H35" s="49">
        <f t="shared" si="11"/>
        <v>-28.089437719236237</v>
      </c>
      <c r="I35" s="49"/>
      <c r="J35" s="116">
        <v>38074.266123000016</v>
      </c>
      <c r="K35" s="116">
        <v>39834.58446999998</v>
      </c>
      <c r="L35" s="47">
        <f t="shared" si="12"/>
        <v>69.717070849533584</v>
      </c>
      <c r="M35" s="155"/>
    </row>
    <row r="36" spans="1:16" ht="9.9499999999999993" customHeight="1" x14ac:dyDescent="0.2">
      <c r="A36" s="137"/>
      <c r="B36" s="66"/>
      <c r="C36" s="46"/>
      <c r="D36" s="46"/>
      <c r="E36" s="46"/>
      <c r="F36" s="47"/>
      <c r="G36" s="48"/>
      <c r="H36" s="49"/>
      <c r="I36" s="49"/>
      <c r="J36" s="46"/>
      <c r="K36" s="46"/>
      <c r="L36" s="47"/>
    </row>
    <row r="37" spans="1:16" x14ac:dyDescent="0.2">
      <c r="A37" s="58" t="s">
        <v>67</v>
      </c>
      <c r="B37" s="57"/>
      <c r="C37" s="58">
        <f>SUM(C38:C44)</f>
        <v>9772.2808189999996</v>
      </c>
      <c r="D37" s="58">
        <f t="shared" ref="D37:E37" si="13">SUM(D38:D44)</f>
        <v>9215.4907690000018</v>
      </c>
      <c r="E37" s="58">
        <f t="shared" si="13"/>
        <v>7398.5600199999972</v>
      </c>
      <c r="F37" s="61">
        <f>E37/$E$5*100</f>
        <v>6.4072181662860661</v>
      </c>
      <c r="G37" s="59">
        <f>E37-C37</f>
        <v>-2373.7207990000024</v>
      </c>
      <c r="H37" s="60">
        <f>(G37/C37)*100</f>
        <v>-24.290345754133842</v>
      </c>
      <c r="I37" s="60"/>
      <c r="J37" s="58">
        <f t="shared" ref="J37" si="14">SUM(J38:J44)</f>
        <v>80575.704849000002</v>
      </c>
      <c r="K37" s="58">
        <f t="shared" ref="K37" si="15">SUM(K38:K44)</f>
        <v>67855.892025000008</v>
      </c>
      <c r="L37" s="61">
        <f>K37/$K$5*100</f>
        <v>7.1758308394790333</v>
      </c>
    </row>
    <row r="38" spans="1:16" x14ac:dyDescent="0.2">
      <c r="A38" s="137"/>
      <c r="B38" s="62" t="s">
        <v>63</v>
      </c>
      <c r="C38" s="116">
        <v>4390.8522409999996</v>
      </c>
      <c r="D38" s="116">
        <v>5623.3771920000008</v>
      </c>
      <c r="E38" s="116">
        <v>3588.5144629999995</v>
      </c>
      <c r="F38" s="47">
        <f>E38/$E$37*100</f>
        <v>48.502876955778227</v>
      </c>
      <c r="G38" s="48">
        <f>E38-C38</f>
        <v>-802.33777800000007</v>
      </c>
      <c r="H38" s="49">
        <f>(G38/C38)*100</f>
        <v>-18.272939601749631</v>
      </c>
      <c r="I38" s="49"/>
      <c r="J38" s="116">
        <v>43201.563200999997</v>
      </c>
      <c r="K38" s="116">
        <v>35487.996476</v>
      </c>
      <c r="L38" s="47">
        <f>K38/$K$37*100</f>
        <v>52.29906411505906</v>
      </c>
      <c r="M38" s="155"/>
      <c r="N38" s="62"/>
    </row>
    <row r="39" spans="1:16" x14ac:dyDescent="0.2">
      <c r="A39" s="137"/>
      <c r="B39" s="62" t="s">
        <v>137</v>
      </c>
      <c r="C39" s="116">
        <v>1950.4325319999996</v>
      </c>
      <c r="D39" s="116">
        <v>1876.5885340000004</v>
      </c>
      <c r="E39" s="116">
        <v>2177.2680389999987</v>
      </c>
      <c r="F39" s="47">
        <f t="shared" ref="F39:F44" si="16">E39/$E$37*100</f>
        <v>29.428267569829075</v>
      </c>
      <c r="G39" s="48">
        <f t="shared" ref="G39:G44" si="17">E39-C39</f>
        <v>226.8355069999991</v>
      </c>
      <c r="H39" s="49">
        <f t="shared" ref="H39:H44" si="18">(G39/C39)*100</f>
        <v>11.630010435039193</v>
      </c>
      <c r="I39" s="49"/>
      <c r="J39" s="116">
        <v>11982.532170000006</v>
      </c>
      <c r="K39" s="116">
        <v>14093.075728000005</v>
      </c>
      <c r="L39" s="47">
        <f t="shared" ref="L39:L44" si="19">K39/$K$37*100</f>
        <v>20.769126021963903</v>
      </c>
      <c r="M39" s="155"/>
      <c r="N39" s="62"/>
      <c r="O39" s="84"/>
      <c r="P39" s="84"/>
    </row>
    <row r="40" spans="1:16" x14ac:dyDescent="0.2">
      <c r="A40" s="137"/>
      <c r="B40" s="62" t="s">
        <v>136</v>
      </c>
      <c r="C40" s="116">
        <v>963.62429200000008</v>
      </c>
      <c r="D40" s="116">
        <v>509.167236</v>
      </c>
      <c r="E40" s="116">
        <v>156.432602</v>
      </c>
      <c r="F40" s="47">
        <f t="shared" si="16"/>
        <v>2.114365519467666</v>
      </c>
      <c r="G40" s="48">
        <f t="shared" si="17"/>
        <v>-807.19169000000011</v>
      </c>
      <c r="H40" s="49">
        <f t="shared" si="18"/>
        <v>-83.766224731080158</v>
      </c>
      <c r="I40" s="49"/>
      <c r="J40" s="116">
        <v>6858.593178000001</v>
      </c>
      <c r="K40" s="116">
        <v>4044.2820620000007</v>
      </c>
      <c r="L40" s="47">
        <f t="shared" si="19"/>
        <v>5.9601044821722686</v>
      </c>
      <c r="M40" s="155"/>
      <c r="N40" s="62"/>
      <c r="O40" s="84"/>
      <c r="P40" s="84"/>
    </row>
    <row r="41" spans="1:16" x14ac:dyDescent="0.2">
      <c r="A41" s="137"/>
      <c r="B41" s="62" t="s">
        <v>139</v>
      </c>
      <c r="C41" s="116">
        <v>301.50137099999989</v>
      </c>
      <c r="D41" s="116">
        <v>207.56608500000002</v>
      </c>
      <c r="E41" s="116">
        <v>216.80024799999998</v>
      </c>
      <c r="F41" s="47">
        <f t="shared" si="16"/>
        <v>2.930303294342945</v>
      </c>
      <c r="G41" s="48">
        <f t="shared" si="17"/>
        <v>-84.70112299999991</v>
      </c>
      <c r="H41" s="49">
        <f t="shared" si="18"/>
        <v>-28.093113712574109</v>
      </c>
      <c r="I41" s="49"/>
      <c r="J41" s="116">
        <v>2028.4073529999998</v>
      </c>
      <c r="K41" s="116">
        <v>1831.8970390000011</v>
      </c>
      <c r="L41" s="47">
        <f t="shared" si="19"/>
        <v>2.6996875058765406</v>
      </c>
      <c r="M41" s="155"/>
      <c r="N41" s="62"/>
      <c r="O41" s="84"/>
      <c r="P41" s="84"/>
    </row>
    <row r="42" spans="1:16" x14ac:dyDescent="0.2">
      <c r="A42" s="137"/>
      <c r="B42" s="62" t="s">
        <v>64</v>
      </c>
      <c r="C42" s="116">
        <v>58.085647999999999</v>
      </c>
      <c r="D42" s="116">
        <v>37.878171000000002</v>
      </c>
      <c r="E42" s="116">
        <v>84.494394</v>
      </c>
      <c r="F42" s="47">
        <f t="shared" si="16"/>
        <v>1.1420383665414939</v>
      </c>
      <c r="G42" s="48">
        <f t="shared" si="17"/>
        <v>26.408746000000001</v>
      </c>
      <c r="H42" s="49">
        <f t="shared" si="18"/>
        <v>45.465182724655151</v>
      </c>
      <c r="I42" s="49"/>
      <c r="J42" s="116">
        <v>364.42407500000007</v>
      </c>
      <c r="K42" s="116">
        <v>416.66040199999998</v>
      </c>
      <c r="L42" s="47">
        <f t="shared" si="19"/>
        <v>0.61403717432008798</v>
      </c>
      <c r="M42" s="155"/>
      <c r="N42" s="62"/>
      <c r="P42" s="84"/>
    </row>
    <row r="43" spans="1:16" x14ac:dyDescent="0.2">
      <c r="A43" s="137"/>
      <c r="B43" s="62" t="s">
        <v>138</v>
      </c>
      <c r="C43" s="116">
        <v>61.622</v>
      </c>
      <c r="D43" s="116">
        <v>0</v>
      </c>
      <c r="E43" s="116">
        <v>0.12224</v>
      </c>
      <c r="F43" s="47">
        <f t="shared" si="16"/>
        <v>1.6522133992230566E-3</v>
      </c>
      <c r="G43" s="48">
        <f t="shared" si="17"/>
        <v>-61.499760000000002</v>
      </c>
      <c r="H43" s="49">
        <f t="shared" si="18"/>
        <v>-99.801629288241216</v>
      </c>
      <c r="I43" s="49"/>
      <c r="J43" s="116">
        <v>356.28254099999998</v>
      </c>
      <c r="K43" s="116">
        <v>272.76217500000001</v>
      </c>
      <c r="L43" s="47">
        <f t="shared" si="19"/>
        <v>0.40197272021640623</v>
      </c>
      <c r="M43" s="155"/>
      <c r="N43" s="62"/>
      <c r="O43" s="84"/>
      <c r="P43" s="84"/>
    </row>
    <row r="44" spans="1:16" x14ac:dyDescent="0.2">
      <c r="A44" s="137"/>
      <c r="B44" s="62" t="s">
        <v>65</v>
      </c>
      <c r="C44" s="116">
        <v>2046.1627349999999</v>
      </c>
      <c r="D44" s="116">
        <v>960.91355099999998</v>
      </c>
      <c r="E44" s="116">
        <v>1174.928034</v>
      </c>
      <c r="F44" s="47">
        <f t="shared" si="16"/>
        <v>15.880496080641384</v>
      </c>
      <c r="G44" s="48">
        <f t="shared" si="17"/>
        <v>-871.23470099999986</v>
      </c>
      <c r="H44" s="49">
        <f t="shared" si="18"/>
        <v>-42.578954552214533</v>
      </c>
      <c r="I44" s="49"/>
      <c r="J44" s="116">
        <v>15783.902330999998</v>
      </c>
      <c r="K44" s="116">
        <v>11709.218143</v>
      </c>
      <c r="L44" s="47">
        <f t="shared" si="19"/>
        <v>17.256007980391736</v>
      </c>
      <c r="M44" s="155"/>
      <c r="N44" s="62"/>
      <c r="O44" s="84"/>
      <c r="P44" s="84"/>
    </row>
    <row r="45" spans="1:16" ht="9.9499999999999993" customHeight="1" x14ac:dyDescent="0.2">
      <c r="A45" s="137"/>
      <c r="B45" s="62"/>
      <c r="C45" s="46"/>
      <c r="D45" s="46"/>
      <c r="E45" s="46"/>
      <c r="F45" s="47"/>
      <c r="G45" s="48"/>
      <c r="H45" s="49"/>
      <c r="I45" s="49"/>
      <c r="J45" s="157"/>
      <c r="K45" s="157"/>
      <c r="L45" s="47"/>
      <c r="O45" s="98"/>
      <c r="P45" s="98"/>
    </row>
    <row r="46" spans="1:16" x14ac:dyDescent="0.2">
      <c r="A46" s="58" t="s">
        <v>70</v>
      </c>
      <c r="B46" s="57"/>
      <c r="C46" s="151">
        <v>2053.7550739999997</v>
      </c>
      <c r="D46" s="151">
        <v>2078.5654750000008</v>
      </c>
      <c r="E46" s="151">
        <v>1804.2245479999995</v>
      </c>
      <c r="F46" s="152">
        <f>E46/$E$5*100</f>
        <v>1.5624743556523675</v>
      </c>
      <c r="G46" s="153">
        <f>E46-C46</f>
        <v>-249.53052600000024</v>
      </c>
      <c r="H46" s="154">
        <f>(G46/C46)*100</f>
        <v>-12.149965161814629</v>
      </c>
      <c r="I46" s="154"/>
      <c r="J46" s="151">
        <v>16853.681235000004</v>
      </c>
      <c r="K46" s="151">
        <v>18125.140769000016</v>
      </c>
      <c r="L46" s="61">
        <f>K46/$K$5*100</f>
        <v>1.9167524030510161</v>
      </c>
    </row>
    <row r="48" spans="1:16" x14ac:dyDescent="0.2">
      <c r="E48" s="26"/>
      <c r="K48" s="26"/>
    </row>
    <row r="50" spans="6:12" x14ac:dyDescent="0.2">
      <c r="F50" s="12"/>
      <c r="L50" s="12"/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K39"/>
  <sheetViews>
    <sheetView view="pageBreakPreview" zoomScaleNormal="100" zoomScaleSheetLayoutView="100" workbookViewId="0">
      <selection activeCell="L1" sqref="L1"/>
    </sheetView>
  </sheetViews>
  <sheetFormatPr defaultColWidth="9.140625" defaultRowHeight="12.75" x14ac:dyDescent="0.2"/>
  <cols>
    <col min="1" max="1" width="39.7109375" style="38" customWidth="1"/>
    <col min="2" max="2" width="10" style="33" bestFit="1" customWidth="1"/>
    <col min="3" max="4" width="10.140625" style="33" bestFit="1" customWidth="1"/>
    <col min="5" max="5" width="11.42578125" style="33" bestFit="1" customWidth="1"/>
    <col min="6" max="6" width="11.28515625" style="33" bestFit="1" customWidth="1"/>
    <col min="7" max="7" width="8.7109375" style="33" bestFit="1" customWidth="1"/>
    <col min="8" max="8" width="0.7109375" style="33" customWidth="1"/>
    <col min="9" max="10" width="8.5703125" style="33" bestFit="1" customWidth="1"/>
    <col min="11" max="11" width="10.5703125" style="33" customWidth="1"/>
    <col min="12" max="16384" width="9.140625" style="33"/>
  </cols>
  <sheetData>
    <row r="1" spans="1:11" x14ac:dyDescent="0.2">
      <c r="A1" s="102" t="s">
        <v>117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x14ac:dyDescent="0.2">
      <c r="A2" s="114"/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s="35" customFormat="1" ht="12" x14ac:dyDescent="0.2">
      <c r="A3" s="34"/>
      <c r="B3" s="169" t="s">
        <v>100</v>
      </c>
      <c r="C3" s="169"/>
      <c r="D3" s="169"/>
      <c r="E3" s="17"/>
      <c r="F3" s="170" t="s">
        <v>42</v>
      </c>
      <c r="G3" s="170"/>
      <c r="H3" s="18"/>
      <c r="I3" s="169" t="s">
        <v>100</v>
      </c>
      <c r="J3" s="169"/>
      <c r="K3" s="169"/>
    </row>
    <row r="4" spans="1:11" s="35" customFormat="1" ht="36" customHeight="1" x14ac:dyDescent="0.2">
      <c r="A4" s="36" t="s">
        <v>102</v>
      </c>
      <c r="B4" s="20" t="s">
        <v>187</v>
      </c>
      <c r="C4" s="20" t="s">
        <v>181</v>
      </c>
      <c r="D4" s="20" t="s">
        <v>188</v>
      </c>
      <c r="E4" s="21" t="s">
        <v>47</v>
      </c>
      <c r="F4" s="22" t="s">
        <v>100</v>
      </c>
      <c r="G4" s="24" t="s">
        <v>0</v>
      </c>
      <c r="H4" s="24"/>
      <c r="I4" s="20" t="s">
        <v>189</v>
      </c>
      <c r="J4" s="20" t="s">
        <v>190</v>
      </c>
      <c r="K4" s="21" t="s">
        <v>47</v>
      </c>
    </row>
    <row r="5" spans="1:11" s="35" customFormat="1" ht="15" customHeight="1" x14ac:dyDescent="0.2">
      <c r="A5" s="93" t="s">
        <v>93</v>
      </c>
      <c r="B5" s="101">
        <v>122739.87201399999</v>
      </c>
      <c r="C5" s="101">
        <v>125457.70533700001</v>
      </c>
      <c r="D5" s="101">
        <v>115472.26624700001</v>
      </c>
      <c r="E5" s="115">
        <f>D5/D$5*100</f>
        <v>100</v>
      </c>
      <c r="F5" s="115">
        <f t="shared" ref="F5" si="0">D5-B5</f>
        <v>-7267.6057669999864</v>
      </c>
      <c r="G5" s="115">
        <f t="shared" ref="G5" si="1">F5/B5*100</f>
        <v>-5.9211449773803135</v>
      </c>
      <c r="H5" s="90"/>
      <c r="I5" s="101">
        <v>912565.44375300012</v>
      </c>
      <c r="J5" s="101">
        <v>945617.21900799999</v>
      </c>
      <c r="K5" s="101">
        <f>J5/J$5*100</f>
        <v>100</v>
      </c>
    </row>
    <row r="6" spans="1:11" s="35" customFormat="1" ht="6" customHeight="1" x14ac:dyDescent="0.2">
      <c r="A6" s="140"/>
      <c r="B6" s="141"/>
      <c r="C6" s="106"/>
      <c r="D6" s="106"/>
      <c r="E6" s="107"/>
      <c r="F6" s="108"/>
      <c r="G6" s="135"/>
      <c r="H6" s="135"/>
      <c r="I6" s="106"/>
      <c r="J6" s="106"/>
      <c r="K6" s="107"/>
    </row>
    <row r="7" spans="1:11" s="35" customFormat="1" ht="15" customHeight="1" x14ac:dyDescent="0.2">
      <c r="A7" s="68" t="s">
        <v>71</v>
      </c>
      <c r="B7" s="75">
        <f>SUM(B8:B9)</f>
        <v>14167.438195000001</v>
      </c>
      <c r="C7" s="75">
        <f t="shared" ref="C7:D7" si="2">SUM(C8:C9)</f>
        <v>18156.647940999999</v>
      </c>
      <c r="D7" s="75">
        <f t="shared" si="2"/>
        <v>15722.789671</v>
      </c>
      <c r="E7" s="78">
        <f>D7/D$5*100</f>
        <v>13.616074389125002</v>
      </c>
      <c r="F7" s="79">
        <f>D7-B7</f>
        <v>1555.3514759999998</v>
      </c>
      <c r="G7" s="79">
        <f>F7/B7*100</f>
        <v>10.978353705110338</v>
      </c>
      <c r="H7" s="79">
        <v>91343.749976999999</v>
      </c>
      <c r="I7" s="75">
        <f t="shared" ref="I7" si="3">SUM(I8:I9)</f>
        <v>106224.27070600001</v>
      </c>
      <c r="J7" s="75">
        <f t="shared" ref="J7" si="4">SUM(J8:J9)</f>
        <v>141275.965834</v>
      </c>
      <c r="K7" s="78">
        <f>J7/J$5*100</f>
        <v>14.940079663757139</v>
      </c>
    </row>
    <row r="8" spans="1:11" s="37" customFormat="1" ht="27.75" customHeight="1" x14ac:dyDescent="0.2">
      <c r="A8" s="69" t="s">
        <v>72</v>
      </c>
      <c r="B8" s="157">
        <v>13341.665445000001</v>
      </c>
      <c r="C8" s="157">
        <v>17060.55818</v>
      </c>
      <c r="D8" s="157">
        <v>13783.720138000001</v>
      </c>
      <c r="E8" s="71">
        <v>11.086485188392935</v>
      </c>
      <c r="F8" s="117">
        <v>3903.4578309999997</v>
      </c>
      <c r="G8" s="117">
        <v>42.483538125098534</v>
      </c>
      <c r="H8" s="142">
        <v>-610.72689200000002</v>
      </c>
      <c r="I8" s="157">
        <v>100933.61689800001</v>
      </c>
      <c r="J8" s="157">
        <v>131266.316219</v>
      </c>
      <c r="K8" s="71">
        <v>11.214036353643564</v>
      </c>
    </row>
    <row r="9" spans="1:11" s="35" customFormat="1" ht="15" customHeight="1" x14ac:dyDescent="0.2">
      <c r="A9" s="45" t="s">
        <v>73</v>
      </c>
      <c r="B9" s="157">
        <v>825.77274999999997</v>
      </c>
      <c r="C9" s="157">
        <v>1096.089761</v>
      </c>
      <c r="D9" s="157">
        <v>1939.0695330000001</v>
      </c>
      <c r="E9" s="71">
        <v>0.68295501012023685</v>
      </c>
      <c r="F9" s="117">
        <v>102.95823399999995</v>
      </c>
      <c r="G9" s="117">
        <v>14.634763379542024</v>
      </c>
      <c r="H9" s="117">
        <v>90733.023084999993</v>
      </c>
      <c r="I9" s="157">
        <v>5290.6538079999991</v>
      </c>
      <c r="J9" s="157">
        <v>10009.649615</v>
      </c>
      <c r="K9" s="71">
        <v>0.53188676036056048</v>
      </c>
    </row>
    <row r="10" spans="1:11" s="35" customFormat="1" ht="9.9499999999999993" customHeight="1" x14ac:dyDescent="0.2">
      <c r="A10" s="45"/>
      <c r="B10" s="116"/>
      <c r="C10" s="116"/>
      <c r="D10" s="116"/>
      <c r="E10" s="71"/>
      <c r="F10" s="48"/>
      <c r="G10" s="117"/>
      <c r="H10" s="117"/>
      <c r="I10" s="116"/>
      <c r="J10" s="116"/>
      <c r="K10" s="71"/>
    </row>
    <row r="11" spans="1:11" s="35" customFormat="1" ht="15" customHeight="1" x14ac:dyDescent="0.2">
      <c r="A11" s="68" t="s">
        <v>96</v>
      </c>
      <c r="B11" s="75">
        <f>SUM(B12:B17)</f>
        <v>10335.093536</v>
      </c>
      <c r="C11" s="75">
        <f t="shared" ref="C11:D11" si="5">SUM(C12:C17)</f>
        <v>10433.222108000002</v>
      </c>
      <c r="D11" s="75">
        <f t="shared" si="5"/>
        <v>9414.6898739999997</v>
      </c>
      <c r="E11" s="78">
        <f>D11/D$5*100</f>
        <v>8.1532043840393538</v>
      </c>
      <c r="F11" s="79">
        <f t="shared" ref="F11:F17" si="6">D11-B11</f>
        <v>-920.40366200000062</v>
      </c>
      <c r="G11" s="79">
        <f t="shared" ref="G11:G17" si="7">F11/B11*100</f>
        <v>-8.9056152108733126</v>
      </c>
      <c r="H11" s="79"/>
      <c r="I11" s="75">
        <f t="shared" ref="I11" si="8">SUM(I12:I17)</f>
        <v>78646.269017999992</v>
      </c>
      <c r="J11" s="75">
        <f t="shared" ref="J11" si="9">SUM(J12:J17)</f>
        <v>77912.346348999999</v>
      </c>
      <c r="K11" s="78">
        <f>J11/J$5*100</f>
        <v>8.2393112966718149</v>
      </c>
    </row>
    <row r="12" spans="1:11" s="35" customFormat="1" ht="15" customHeight="1" x14ac:dyDescent="0.2">
      <c r="A12" s="72" t="s">
        <v>74</v>
      </c>
      <c r="B12" s="157">
        <v>1630.188371</v>
      </c>
      <c r="C12" s="157">
        <v>1693.013854</v>
      </c>
      <c r="D12" s="157">
        <v>1461.534752</v>
      </c>
      <c r="E12" s="71">
        <f>D12/D$5*100</f>
        <v>1.2657019728648229</v>
      </c>
      <c r="F12" s="117">
        <f t="shared" si="6"/>
        <v>-168.65361899999994</v>
      </c>
      <c r="G12" s="117">
        <f t="shared" si="7"/>
        <v>-10.34565219579768</v>
      </c>
      <c r="H12" s="49"/>
      <c r="I12" s="157">
        <v>11725.758812</v>
      </c>
      <c r="J12" s="157">
        <v>12704.127210000001</v>
      </c>
      <c r="K12" s="71">
        <v>1.273999591089789</v>
      </c>
    </row>
    <row r="13" spans="1:11" s="37" customFormat="1" ht="27.75" customHeight="1" x14ac:dyDescent="0.2">
      <c r="A13" s="69" t="s">
        <v>75</v>
      </c>
      <c r="B13" s="157">
        <v>1306.743248</v>
      </c>
      <c r="C13" s="157">
        <v>1199.45616</v>
      </c>
      <c r="D13" s="157">
        <v>1205.532923</v>
      </c>
      <c r="E13" s="71">
        <f t="shared" ref="E13:E17" si="10">D13/D$5*100</f>
        <v>1.0440021333099281</v>
      </c>
      <c r="F13" s="117">
        <f t="shared" si="6"/>
        <v>-101.21032500000001</v>
      </c>
      <c r="G13" s="117">
        <f t="shared" si="7"/>
        <v>-7.7452342038043591</v>
      </c>
      <c r="H13" s="142"/>
      <c r="I13" s="157">
        <v>10421.758718000001</v>
      </c>
      <c r="J13" s="157">
        <v>9908.4433000000008</v>
      </c>
      <c r="K13" s="71">
        <v>1.1865822833252768</v>
      </c>
    </row>
    <row r="14" spans="1:11" s="37" customFormat="1" ht="27.75" customHeight="1" x14ac:dyDescent="0.2">
      <c r="A14" s="69" t="s">
        <v>76</v>
      </c>
      <c r="B14" s="157">
        <v>3415.0059860000001</v>
      </c>
      <c r="C14" s="157">
        <v>3364.2621589999999</v>
      </c>
      <c r="D14" s="157">
        <v>3019.6907609999998</v>
      </c>
      <c r="E14" s="71">
        <f t="shared" si="10"/>
        <v>2.6150788056248544</v>
      </c>
      <c r="F14" s="117">
        <f t="shared" si="6"/>
        <v>-395.31522500000028</v>
      </c>
      <c r="G14" s="117">
        <f t="shared" si="7"/>
        <v>-11.575828171915839</v>
      </c>
      <c r="H14" s="142"/>
      <c r="I14" s="157">
        <v>26214.102844999998</v>
      </c>
      <c r="J14" s="157">
        <v>25138.499236</v>
      </c>
      <c r="K14" s="71">
        <v>2.9336448376576745</v>
      </c>
    </row>
    <row r="15" spans="1:11" s="35" customFormat="1" ht="15" customHeight="1" x14ac:dyDescent="0.2">
      <c r="A15" s="72" t="s">
        <v>77</v>
      </c>
      <c r="B15" s="157">
        <v>2158.7130090000001</v>
      </c>
      <c r="C15" s="157">
        <v>2155.1659749999999</v>
      </c>
      <c r="D15" s="157">
        <v>1874.304531</v>
      </c>
      <c r="E15" s="71">
        <f t="shared" si="10"/>
        <v>1.6231642384075016</v>
      </c>
      <c r="F15" s="117">
        <f t="shared" si="6"/>
        <v>-284.40847800000006</v>
      </c>
      <c r="G15" s="117">
        <f t="shared" si="7"/>
        <v>-13.174909161813462</v>
      </c>
      <c r="H15" s="49"/>
      <c r="I15" s="157">
        <v>16320.512469000001</v>
      </c>
      <c r="J15" s="157">
        <v>15869.203057000001</v>
      </c>
      <c r="K15" s="71">
        <v>1.7483750525380366</v>
      </c>
    </row>
    <row r="16" spans="1:11" s="35" customFormat="1" ht="15" customHeight="1" x14ac:dyDescent="0.2">
      <c r="A16" s="72" t="s">
        <v>78</v>
      </c>
      <c r="B16" s="157">
        <v>1668.4336249999999</v>
      </c>
      <c r="C16" s="157">
        <v>1810.834059</v>
      </c>
      <c r="D16" s="157">
        <v>1682.1488770000001</v>
      </c>
      <c r="E16" s="71">
        <f t="shared" si="10"/>
        <v>1.4567557489534442</v>
      </c>
      <c r="F16" s="117">
        <f t="shared" si="6"/>
        <v>13.715252000000191</v>
      </c>
      <c r="G16" s="117">
        <f t="shared" si="7"/>
        <v>0.82204360991586889</v>
      </c>
      <c r="H16" s="49"/>
      <c r="I16" s="157">
        <v>12836.986036</v>
      </c>
      <c r="J16" s="157">
        <v>13007.071786</v>
      </c>
      <c r="K16" s="71">
        <v>1.4276177139270585</v>
      </c>
    </row>
    <row r="17" spans="1:11" s="37" customFormat="1" ht="27.75" customHeight="1" x14ac:dyDescent="0.2">
      <c r="A17" s="69" t="s">
        <v>79</v>
      </c>
      <c r="B17" s="157">
        <v>156.009297</v>
      </c>
      <c r="C17" s="157">
        <v>210.489901</v>
      </c>
      <c r="D17" s="157">
        <v>171.47802999999999</v>
      </c>
      <c r="E17" s="71">
        <f t="shared" si="10"/>
        <v>0.14850148487880313</v>
      </c>
      <c r="F17" s="117">
        <f t="shared" si="6"/>
        <v>15.468732999999986</v>
      </c>
      <c r="G17" s="117">
        <f t="shared" si="7"/>
        <v>9.9152635756060015</v>
      </c>
      <c r="H17" s="142">
        <v>26.627193808311965</v>
      </c>
      <c r="I17" s="157">
        <v>1127.150138</v>
      </c>
      <c r="J17" s="157">
        <v>1285.0017600000001</v>
      </c>
      <c r="K17" s="71">
        <v>0.11614075381003222</v>
      </c>
    </row>
    <row r="18" spans="1:11" s="37" customFormat="1" ht="9.9499999999999993" customHeight="1" x14ac:dyDescent="0.2">
      <c r="A18" s="69"/>
      <c r="B18" s="143"/>
      <c r="C18" s="143"/>
      <c r="D18" s="143"/>
      <c r="E18" s="70"/>
      <c r="F18" s="144"/>
      <c r="G18" s="142"/>
      <c r="H18" s="142"/>
      <c r="I18" s="143"/>
      <c r="J18" s="143"/>
      <c r="K18" s="71"/>
    </row>
    <row r="19" spans="1:11" s="35" customFormat="1" ht="15" customHeight="1" x14ac:dyDescent="0.2">
      <c r="A19" s="68" t="s">
        <v>122</v>
      </c>
      <c r="B19" s="75">
        <f>SUM(B20:B21)</f>
        <v>2783.4387470000001</v>
      </c>
      <c r="C19" s="75">
        <f t="shared" ref="C19:D19" si="11">SUM(C20:C21)</f>
        <v>2383.3738870000002</v>
      </c>
      <c r="D19" s="75">
        <f t="shared" si="11"/>
        <v>1551.110508</v>
      </c>
      <c r="E19" s="79">
        <f>D19/D$5*100</f>
        <v>1.343275366815881</v>
      </c>
      <c r="F19" s="79">
        <f t="shared" ref="F19:F21" si="12">D19-B19</f>
        <v>-1232.3282390000002</v>
      </c>
      <c r="G19" s="79">
        <f t="shared" ref="G19:G21" si="13">F19/B19*100</f>
        <v>-44.273589290520867</v>
      </c>
      <c r="H19" s="79"/>
      <c r="I19" s="75">
        <f t="shared" ref="I19" si="14">SUM(I20:I21)</f>
        <v>30271.489590999998</v>
      </c>
      <c r="J19" s="75">
        <f t="shared" ref="J19" si="15">SUM(J20:J21)</f>
        <v>18257.750371000002</v>
      </c>
      <c r="K19" s="78">
        <f>J19/J$5*100</f>
        <v>1.9307760057661918</v>
      </c>
    </row>
    <row r="20" spans="1:11" s="37" customFormat="1" ht="27.75" customHeight="1" x14ac:dyDescent="0.2">
      <c r="A20" s="69" t="s">
        <v>140</v>
      </c>
      <c r="B20" s="157">
        <v>1971.8675659999999</v>
      </c>
      <c r="C20" s="157">
        <v>1543.1722930000001</v>
      </c>
      <c r="D20" s="157">
        <v>663.01199599999995</v>
      </c>
      <c r="E20" s="117">
        <f>D20/D$5*100</f>
        <v>0.57417423035743453</v>
      </c>
      <c r="F20" s="117">
        <f t="shared" si="12"/>
        <v>-1308.8555699999999</v>
      </c>
      <c r="G20" s="117">
        <f t="shared" si="13"/>
        <v>-66.376443964492893</v>
      </c>
      <c r="H20" s="142">
        <v>-0.86880474720224554</v>
      </c>
      <c r="I20" s="157">
        <v>23405.795131999999</v>
      </c>
      <c r="J20" s="157">
        <v>11195.056605</v>
      </c>
      <c r="K20" s="71">
        <f>J20/J$5*100</f>
        <v>1.1838888273147328</v>
      </c>
    </row>
    <row r="21" spans="1:11" s="37" customFormat="1" ht="27.75" customHeight="1" x14ac:dyDescent="0.2">
      <c r="A21" s="69" t="s">
        <v>80</v>
      </c>
      <c r="B21" s="157">
        <v>811.57118100000002</v>
      </c>
      <c r="C21" s="157">
        <v>840.201594</v>
      </c>
      <c r="D21" s="157">
        <v>888.09851200000003</v>
      </c>
      <c r="E21" s="71">
        <f>D21/D$5*100</f>
        <v>0.76910113645844635</v>
      </c>
      <c r="F21" s="117">
        <f t="shared" si="12"/>
        <v>76.527331000000004</v>
      </c>
      <c r="G21" s="117">
        <f t="shared" si="13"/>
        <v>9.4295279073000984</v>
      </c>
      <c r="H21" s="142"/>
      <c r="I21" s="157">
        <v>6865.6944590000003</v>
      </c>
      <c r="J21" s="157">
        <v>7062.6937660000003</v>
      </c>
      <c r="K21" s="71">
        <f>J21/J$5*100</f>
        <v>0.74688717845145858</v>
      </c>
    </row>
    <row r="22" spans="1:11" s="37" customFormat="1" ht="9.9499999999999993" customHeight="1" x14ac:dyDescent="0.25">
      <c r="A22" s="69"/>
      <c r="B22" s="143"/>
      <c r="C22" s="143"/>
      <c r="D22" s="143"/>
      <c r="E22" s="70"/>
      <c r="F22" s="144"/>
      <c r="G22" s="142"/>
      <c r="H22" s="142"/>
      <c r="I22" s="143"/>
      <c r="J22" s="143"/>
      <c r="K22" s="70"/>
    </row>
    <row r="23" spans="1:11" s="35" customFormat="1" ht="15" customHeight="1" x14ac:dyDescent="0.2">
      <c r="A23" s="68" t="s">
        <v>81</v>
      </c>
      <c r="B23" s="76">
        <v>288.81959899999998</v>
      </c>
      <c r="C23" s="76">
        <v>635.226043</v>
      </c>
      <c r="D23" s="76">
        <v>586.24722099999997</v>
      </c>
      <c r="E23" s="79">
        <f>D23/D$5*100</f>
        <v>0.50769525883036937</v>
      </c>
      <c r="F23" s="79">
        <f t="shared" ref="F23" si="16">D23-B23</f>
        <v>297.42762199999999</v>
      </c>
      <c r="G23" s="79">
        <f t="shared" ref="G23" si="17">F23/B23*100</f>
        <v>102.98041512065114</v>
      </c>
      <c r="H23" s="60"/>
      <c r="I23" s="76">
        <v>2425.046703</v>
      </c>
      <c r="J23" s="76">
        <v>4299.359512</v>
      </c>
      <c r="K23" s="78">
        <f>J23/J$5*100</f>
        <v>0.4546617199409973</v>
      </c>
    </row>
    <row r="24" spans="1:11" s="35" customFormat="1" ht="9.9499999999999993" customHeight="1" x14ac:dyDescent="0.2">
      <c r="A24" s="145"/>
      <c r="B24" s="146"/>
      <c r="C24" s="146"/>
      <c r="D24" s="146"/>
      <c r="E24" s="147"/>
      <c r="F24" s="148"/>
      <c r="G24" s="149"/>
      <c r="H24" s="149"/>
      <c r="I24" s="146"/>
      <c r="J24" s="146"/>
      <c r="K24" s="147"/>
    </row>
    <row r="25" spans="1:11" s="35" customFormat="1" ht="15" customHeight="1" x14ac:dyDescent="0.2">
      <c r="A25" s="68" t="s">
        <v>82</v>
      </c>
      <c r="B25" s="75">
        <f>SUM(B26:B33)</f>
        <v>72370.282739000002</v>
      </c>
      <c r="C25" s="75">
        <f t="shared" ref="C25:D25" si="18">SUM(C26:C33)</f>
        <v>56835.900131999995</v>
      </c>
      <c r="D25" s="75">
        <f t="shared" si="18"/>
        <v>60246.808769000003</v>
      </c>
      <c r="E25" s="78">
        <f>D25/D$5*100</f>
        <v>52.174267230652219</v>
      </c>
      <c r="F25" s="79">
        <f t="shared" ref="F25:F33" si="19">D25-B25</f>
        <v>-12123.473969999999</v>
      </c>
      <c r="G25" s="79">
        <f t="shared" ref="G25:G33" si="20">F25/B25*100</f>
        <v>-16.752005811173536</v>
      </c>
      <c r="H25" s="79"/>
      <c r="I25" s="75">
        <f t="shared" ref="I25" si="21">SUM(I26:I33)</f>
        <v>503574.54155199998</v>
      </c>
      <c r="J25" s="75">
        <f t="shared" ref="J25" si="22">SUM(J26:J33)</f>
        <v>479101.81628700002</v>
      </c>
      <c r="K25" s="78">
        <f>J25/J$5*100</f>
        <v>50.665513133274153</v>
      </c>
    </row>
    <row r="26" spans="1:11" s="37" customFormat="1" ht="27.75" customHeight="1" x14ac:dyDescent="0.2">
      <c r="A26" s="69" t="s">
        <v>83</v>
      </c>
      <c r="B26" s="157">
        <v>2572.5448500000002</v>
      </c>
      <c r="C26" s="157">
        <v>1382.9726250000001</v>
      </c>
      <c r="D26" s="157">
        <v>1536.9975460000001</v>
      </c>
      <c r="E26" s="71">
        <f>D26/D$5*100</f>
        <v>1.3310534173740889</v>
      </c>
      <c r="F26" s="117">
        <f t="shared" si="19"/>
        <v>-1035.5473040000002</v>
      </c>
      <c r="G26" s="117">
        <f t="shared" si="20"/>
        <v>-40.253809530278936</v>
      </c>
      <c r="H26" s="142"/>
      <c r="I26" s="157">
        <v>12670.906579</v>
      </c>
      <c r="J26" s="157">
        <v>16037.950293</v>
      </c>
      <c r="K26" s="71">
        <f>J26/J$5*100</f>
        <v>1.6960298491417718</v>
      </c>
    </row>
    <row r="27" spans="1:11" s="37" customFormat="1" ht="27.75" customHeight="1" x14ac:dyDescent="0.2">
      <c r="A27" s="69" t="s">
        <v>84</v>
      </c>
      <c r="B27" s="157">
        <v>1222.2548409999999</v>
      </c>
      <c r="C27" s="157">
        <v>931.83975899999996</v>
      </c>
      <c r="D27" s="157">
        <v>1060.2438850000001</v>
      </c>
      <c r="E27" s="71">
        <f t="shared" ref="E27:E33" si="23">D27/D$5*100</f>
        <v>0.91818054625523149</v>
      </c>
      <c r="F27" s="117">
        <f t="shared" si="19"/>
        <v>-162.01095599999985</v>
      </c>
      <c r="G27" s="117">
        <f t="shared" si="20"/>
        <v>-13.25508810154918</v>
      </c>
      <c r="H27" s="142"/>
      <c r="I27" s="157">
        <v>9219.2318320000013</v>
      </c>
      <c r="J27" s="157">
        <v>9267.4089609999992</v>
      </c>
      <c r="K27" s="71">
        <f t="shared" ref="K27:K33" si="24">J27/J$5*100</f>
        <v>0.98003809307977474</v>
      </c>
    </row>
    <row r="28" spans="1:11" s="35" customFormat="1" ht="15" customHeight="1" x14ac:dyDescent="0.2">
      <c r="A28" s="72" t="s">
        <v>85</v>
      </c>
      <c r="B28" s="157">
        <v>5947.9133389999997</v>
      </c>
      <c r="C28" s="157">
        <v>6015.3352789999999</v>
      </c>
      <c r="D28" s="157">
        <v>4373.1546770000004</v>
      </c>
      <c r="E28" s="71">
        <f t="shared" si="23"/>
        <v>3.7871904822978357</v>
      </c>
      <c r="F28" s="117">
        <f t="shared" si="19"/>
        <v>-1574.7586619999993</v>
      </c>
      <c r="G28" s="117">
        <f t="shared" si="20"/>
        <v>-26.475817185741938</v>
      </c>
      <c r="H28" s="49"/>
      <c r="I28" s="157">
        <v>54403.023086999994</v>
      </c>
      <c r="J28" s="157">
        <v>44364.349883000003</v>
      </c>
      <c r="K28" s="71">
        <f t="shared" si="24"/>
        <v>4.6915759348735673</v>
      </c>
    </row>
    <row r="29" spans="1:11" s="35" customFormat="1" ht="15" customHeight="1" x14ac:dyDescent="0.2">
      <c r="A29" s="72" t="s">
        <v>86</v>
      </c>
      <c r="B29" s="157">
        <v>2202.4186119999999</v>
      </c>
      <c r="C29" s="157">
        <v>2398.895626</v>
      </c>
      <c r="D29" s="157">
        <v>1755.5907340000001</v>
      </c>
      <c r="E29" s="71">
        <f t="shared" si="23"/>
        <v>1.520357044214165</v>
      </c>
      <c r="F29" s="117">
        <f t="shared" si="19"/>
        <v>-446.82787799999983</v>
      </c>
      <c r="G29" s="117">
        <f t="shared" si="20"/>
        <v>-20.288054031392278</v>
      </c>
      <c r="H29" s="49"/>
      <c r="I29" s="157">
        <v>26184.400952</v>
      </c>
      <c r="J29" s="157">
        <v>18583.127632</v>
      </c>
      <c r="K29" s="71">
        <f t="shared" si="24"/>
        <v>1.9651849880118126</v>
      </c>
    </row>
    <row r="30" spans="1:11" s="35" customFormat="1" ht="15" customHeight="1" x14ac:dyDescent="0.2">
      <c r="A30" s="72" t="s">
        <v>87</v>
      </c>
      <c r="B30" s="157">
        <v>4044.4655779999998</v>
      </c>
      <c r="C30" s="157">
        <v>3298.4377479999998</v>
      </c>
      <c r="D30" s="157">
        <v>3288.8933179999999</v>
      </c>
      <c r="E30" s="71">
        <f t="shared" si="23"/>
        <v>2.8482105919398166</v>
      </c>
      <c r="F30" s="117">
        <f t="shared" si="19"/>
        <v>-755.57225999999991</v>
      </c>
      <c r="G30" s="117">
        <f t="shared" si="20"/>
        <v>-18.681634085599825</v>
      </c>
      <c r="H30" s="49"/>
      <c r="I30" s="157">
        <v>26980.016875999998</v>
      </c>
      <c r="J30" s="157">
        <v>27654.791093</v>
      </c>
      <c r="K30" s="71">
        <f t="shared" si="24"/>
        <v>2.9245227917921444</v>
      </c>
    </row>
    <row r="31" spans="1:11" s="35" customFormat="1" ht="15" customHeight="1" x14ac:dyDescent="0.2">
      <c r="A31" s="72" t="s">
        <v>88</v>
      </c>
      <c r="B31" s="157">
        <v>24237.523392999999</v>
      </c>
      <c r="C31" s="157">
        <v>20521.727902999999</v>
      </c>
      <c r="D31" s="157">
        <v>20223.591908999999</v>
      </c>
      <c r="E31" s="71">
        <f t="shared" si="23"/>
        <v>17.513808783955874</v>
      </c>
      <c r="F31" s="117">
        <f t="shared" si="19"/>
        <v>-4013.9314840000006</v>
      </c>
      <c r="G31" s="117">
        <f t="shared" si="20"/>
        <v>-16.560815306564109</v>
      </c>
      <c r="H31" s="49"/>
      <c r="I31" s="157">
        <v>182888.683598</v>
      </c>
      <c r="J31" s="157">
        <v>162452.64030299999</v>
      </c>
      <c r="K31" s="71">
        <f t="shared" si="24"/>
        <v>17.179534915134155</v>
      </c>
    </row>
    <row r="32" spans="1:11" s="37" customFormat="1" ht="27.75" customHeight="1" x14ac:dyDescent="0.2">
      <c r="A32" s="69" t="s">
        <v>141</v>
      </c>
      <c r="B32" s="157">
        <v>27355.766844000002</v>
      </c>
      <c r="C32" s="157">
        <v>17087.754562999999</v>
      </c>
      <c r="D32" s="157">
        <v>23223.56871</v>
      </c>
      <c r="E32" s="71">
        <f t="shared" si="23"/>
        <v>20.111815126520348</v>
      </c>
      <c r="F32" s="117">
        <f t="shared" si="19"/>
        <v>-4132.198134000002</v>
      </c>
      <c r="G32" s="117">
        <f t="shared" si="20"/>
        <v>-15.105400472099454</v>
      </c>
      <c r="H32" s="142"/>
      <c r="I32" s="157">
        <v>158066.245176</v>
      </c>
      <c r="J32" s="157">
        <v>164745.72471499999</v>
      </c>
      <c r="K32" s="71">
        <f t="shared" si="24"/>
        <v>17.422030965957507</v>
      </c>
    </row>
    <row r="33" spans="1:11" s="37" customFormat="1" ht="27.75" customHeight="1" x14ac:dyDescent="0.2">
      <c r="A33" s="69" t="s">
        <v>89</v>
      </c>
      <c r="B33" s="157">
        <v>4787.3952820000004</v>
      </c>
      <c r="C33" s="157">
        <v>5198.9366289999998</v>
      </c>
      <c r="D33" s="157">
        <v>4784.7679900000003</v>
      </c>
      <c r="E33" s="71">
        <f t="shared" si="23"/>
        <v>4.1436512380948525</v>
      </c>
      <c r="F33" s="117">
        <f t="shared" si="19"/>
        <v>-2.627292000000125</v>
      </c>
      <c r="G33" s="117">
        <f t="shared" si="20"/>
        <v>-5.4879362267795391E-2</v>
      </c>
      <c r="H33" s="142"/>
      <c r="I33" s="157">
        <v>33162.033451999996</v>
      </c>
      <c r="J33" s="157">
        <v>35995.823407000003</v>
      </c>
      <c r="K33" s="71">
        <f t="shared" si="24"/>
        <v>3.8065955952834103</v>
      </c>
    </row>
    <row r="34" spans="1:11" s="37" customFormat="1" ht="9.9499999999999993" customHeight="1" x14ac:dyDescent="0.2">
      <c r="A34" s="69"/>
      <c r="B34" s="116"/>
      <c r="C34" s="116"/>
      <c r="D34" s="116"/>
      <c r="E34" s="70"/>
      <c r="F34" s="144"/>
      <c r="G34" s="142"/>
      <c r="H34" s="142"/>
      <c r="I34" s="118"/>
      <c r="J34" s="118"/>
      <c r="K34" s="70"/>
    </row>
    <row r="35" spans="1:11" s="35" customFormat="1" ht="15" customHeight="1" x14ac:dyDescent="0.2">
      <c r="A35" s="68" t="s">
        <v>90</v>
      </c>
      <c r="B35" s="76">
        <v>0</v>
      </c>
      <c r="C35" s="76">
        <v>0</v>
      </c>
      <c r="D35" s="76">
        <v>0</v>
      </c>
      <c r="E35" s="76">
        <f>D35/D$5*100</f>
        <v>0</v>
      </c>
      <c r="F35" s="79">
        <f>D35-B35</f>
        <v>0</v>
      </c>
      <c r="G35" s="76" t="e">
        <f t="shared" ref="G35:G37" si="25">F35/B35*100</f>
        <v>#DIV/0!</v>
      </c>
      <c r="H35" s="60"/>
      <c r="I35" s="76">
        <v>0</v>
      </c>
      <c r="J35" s="76">
        <v>0</v>
      </c>
      <c r="K35" s="76">
        <f>J35/J$5*100</f>
        <v>0</v>
      </c>
    </row>
    <row r="36" spans="1:11" s="35" customFormat="1" ht="15" customHeight="1" x14ac:dyDescent="0.2">
      <c r="A36" s="73" t="s">
        <v>91</v>
      </c>
      <c r="B36" s="77">
        <f>+B35+B25+B23+B19+B11+B7</f>
        <v>99945.072816</v>
      </c>
      <c r="C36" s="77">
        <f>+C35+C25+C23+C19+C11+C7</f>
        <v>88444.370110999997</v>
      </c>
      <c r="D36" s="77">
        <f>+D35+D25+D23+D19+D11+D7</f>
        <v>87521.646043000001</v>
      </c>
      <c r="E36" s="80">
        <f>D36/D$5*100</f>
        <v>75.794516629462819</v>
      </c>
      <c r="F36" s="81">
        <f t="shared" ref="F36:F37" si="26">D36-B36</f>
        <v>-12423.426772999999</v>
      </c>
      <c r="G36" s="81">
        <f t="shared" si="25"/>
        <v>-12.430254361684909</v>
      </c>
      <c r="H36" s="81"/>
      <c r="I36" s="77">
        <f>+I35+I25+I23+I19+I11+I7</f>
        <v>721141.61757</v>
      </c>
      <c r="J36" s="77">
        <f>+J35+J25+J23+J19+J11+J7</f>
        <v>720847.23835300002</v>
      </c>
      <c r="K36" s="80">
        <f>J36/J$5*100</f>
        <v>76.230341819410299</v>
      </c>
    </row>
    <row r="37" spans="1:11" s="35" customFormat="1" ht="15" customHeight="1" x14ac:dyDescent="0.2">
      <c r="A37" s="73" t="s">
        <v>92</v>
      </c>
      <c r="B37" s="77">
        <v>22794.799198000001</v>
      </c>
      <c r="C37" s="77">
        <v>37013.335226000003</v>
      </c>
      <c r="D37" s="77">
        <v>27950.620203999999</v>
      </c>
      <c r="E37" s="80">
        <f>D37/D$5*100</f>
        <v>24.205483370537177</v>
      </c>
      <c r="F37" s="81">
        <f t="shared" si="26"/>
        <v>5155.8210059999983</v>
      </c>
      <c r="G37" s="81">
        <f t="shared" si="25"/>
        <v>22.618409406529739</v>
      </c>
      <c r="H37" s="74"/>
      <c r="I37" s="77">
        <v>191423.826183</v>
      </c>
      <c r="J37" s="77">
        <v>224769.98065499999</v>
      </c>
      <c r="K37" s="80">
        <f>J37/J$5*100</f>
        <v>23.769658180589712</v>
      </c>
    </row>
    <row r="39" spans="1:11" x14ac:dyDescent="0.2">
      <c r="J39" s="39"/>
    </row>
  </sheetData>
  <mergeCells count="3">
    <mergeCell ref="B3:D3"/>
    <mergeCell ref="F3:G3"/>
    <mergeCell ref="I3:K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2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Appendix i</vt:lpstr>
      <vt:lpstr>Appendix ii-iii</vt:lpstr>
      <vt:lpstr>Appendix iv</vt:lpstr>
      <vt:lpstr>Appendix v</vt:lpstr>
      <vt:lpstr>Appendix vi</vt:lpstr>
      <vt:lpstr>'Appendix i'!Print_Area</vt:lpstr>
      <vt:lpstr>'Appendix iv'!Print_Area</vt:lpstr>
      <vt:lpstr>'Appendix v'!Print_Area</vt:lpstr>
      <vt:lpstr>'Appendix vi'!Print_Area</vt:lpstr>
      <vt:lpstr>'Appendix 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Ainie Hamid</dc:creator>
  <cp:lastModifiedBy>Nur Diyana Mohd Jamal</cp:lastModifiedBy>
  <cp:lastPrinted>2023-09-19T01:53:20Z</cp:lastPrinted>
  <dcterms:created xsi:type="dcterms:W3CDTF">2020-06-23T08:33:49Z</dcterms:created>
  <dcterms:modified xsi:type="dcterms:W3CDTF">2025-09-19T01:18:57Z</dcterms:modified>
</cp:coreProperties>
</file>